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a\AppData\Local\Temp\"/>
    </mc:Choice>
  </mc:AlternateContent>
  <xr:revisionPtr revIDLastSave="0" documentId="8_{E38968CC-2748-4662-B47C-A993AFA6105B}" xr6:coauthVersionLast="47" xr6:coauthVersionMax="47" xr10:uidLastSave="{00000000-0000-0000-0000-000000000000}"/>
  <bookViews>
    <workbookView xWindow="-120" yWindow="-120" windowWidth="29040" windowHeight="15720" xr2:uid="{F41A2ECA-AC7F-4A7A-BFBD-BFD5BE7C27A8}"/>
  </bookViews>
  <sheets>
    <sheet name="Budget 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7" i="1" l="1"/>
  <c r="C47" i="1"/>
  <c r="D46" i="1"/>
  <c r="C46" i="1"/>
  <c r="E45" i="1"/>
  <c r="D45" i="1"/>
  <c r="C45" i="1"/>
  <c r="E44" i="1"/>
  <c r="D44" i="1"/>
  <c r="C44" i="1"/>
  <c r="D36" i="1"/>
  <c r="C36" i="1"/>
  <c r="D35" i="1"/>
  <c r="C35" i="1"/>
  <c r="D34" i="1"/>
  <c r="C34" i="1"/>
  <c r="D23" i="1"/>
  <c r="C23" i="1"/>
  <c r="D22" i="1"/>
  <c r="C22" i="1"/>
  <c r="D16" i="1"/>
  <c r="C16" i="1"/>
</calcChain>
</file>

<file path=xl/sharedStrings.xml><?xml version="1.0" encoding="utf-8"?>
<sst xmlns="http://schemas.openxmlformats.org/spreadsheetml/2006/main" count="91" uniqueCount="81">
  <si>
    <t>Trade Show Budget Worksheet</t>
  </si>
  <si>
    <t>Purple Exhibits  |  purpleexhibits.com  |  Every cost line for one show, so nothing surprises you after the invoice.</t>
  </si>
  <si>
    <t>How to use: fill in the BLUE cells in columns C and D (low and high estimate). Totals and the summary at the bottom calculate automatically. Yellow cells are the key inputs to set first.</t>
  </si>
  <si>
    <t>KEY INPUTS</t>
  </si>
  <si>
    <t>Show name</t>
  </si>
  <si>
    <t>Example: KBIS 2027</t>
  </si>
  <si>
    <t>Booth size (ft)</t>
  </si>
  <si>
    <t>20x20</t>
  </si>
  <si>
    <t>Booth square footage</t>
  </si>
  <si>
    <t>Number of staff attending</t>
  </si>
  <si>
    <t>Show days (including setup and teardown)</t>
  </si>
  <si>
    <t>Estimated shipment weight (lbs)</t>
  </si>
  <si>
    <t>Cost line</t>
  </si>
  <si>
    <t>Billed by</t>
  </si>
  <si>
    <t>Low estimate</t>
  </si>
  <si>
    <t>High estimate</t>
  </si>
  <si>
    <t>Actual</t>
  </si>
  <si>
    <t>Notes / typical 2026 range (USD)</t>
  </si>
  <si>
    <t>EXHIBIT</t>
  </si>
  <si>
    <t>Booth rental or purchase (design, structure, graphics)</t>
  </si>
  <si>
    <t>Exhibit house</t>
  </si>
  <si>
    <t>Rental 20x20 island 16,000-40,000; custom purchase 50,000-120,000</t>
  </si>
  <si>
    <t>Installation and dismantle labor</t>
  </si>
  <si>
    <t>Exhibit house / venue</t>
  </si>
  <si>
    <t>95-185 per hour per worker; about 8-20 per sq ft all-in</t>
  </si>
  <si>
    <t>Hanging sign (fabrication)</t>
  </si>
  <si>
    <t>Island booths only</t>
  </si>
  <si>
    <t>AV: monitors, LED wall, playback</t>
  </si>
  <si>
    <t>Exhibit house / AV vendor</t>
  </si>
  <si>
    <t>65in monitor 600-1,500; 10ft LED wall 8,000-25,000</t>
  </si>
  <si>
    <t>Furniture, flooring, lighting upgrades</t>
  </si>
  <si>
    <t>Exhibit house / show contractor</t>
  </si>
  <si>
    <t>Graphics reprints or updates</t>
  </si>
  <si>
    <t>12-25 per sq ft of graphic</t>
  </si>
  <si>
    <t>SHOW AND VENUE</t>
  </si>
  <si>
    <t>Booth space</t>
  </si>
  <si>
    <t>Show organizer</t>
  </si>
  <si>
    <t>25-60 per sq ft; premium shows 100+</t>
  </si>
  <si>
    <t>Drayage / material handling</t>
  </si>
  <si>
    <t>General contractor</t>
  </si>
  <si>
    <t>1.00-3.00 per lb, 200 lb minimum per shipment</t>
  </si>
  <si>
    <t>Electrical</t>
  </si>
  <si>
    <t>Venue</t>
  </si>
  <si>
    <t>Order before early-bird deadline to save 20-30%</t>
  </si>
  <si>
    <t>Internet / hard line</t>
  </si>
  <si>
    <t>Rigging for hanging sign</t>
  </si>
  <si>
    <t>Separate from the sign itself</t>
  </si>
  <si>
    <t>Carpet / padding (if not in booth package)</t>
  </si>
  <si>
    <t>Cleaning, booth security, lead retrieval device</t>
  </si>
  <si>
    <t>Show organizer / contractor</t>
  </si>
  <si>
    <t>LOGISTICS</t>
  </si>
  <si>
    <t>Freight to show</t>
  </si>
  <si>
    <t>Carrier</t>
  </si>
  <si>
    <t>Ship to advance warehouse for lower drayage rate</t>
  </si>
  <si>
    <t>Freight from show</t>
  </si>
  <si>
    <t>Storage between shows (owned booths)</t>
  </si>
  <si>
    <t>150-600 per month; rentals go back to Purple</t>
  </si>
  <si>
    <t>PEOPLE</t>
  </si>
  <si>
    <t>Flights</t>
  </si>
  <si>
    <t>Airline</t>
  </si>
  <si>
    <t>Per person</t>
  </si>
  <si>
    <t>Hotel</t>
  </si>
  <si>
    <t>Per person per night</t>
  </si>
  <si>
    <t>Meals and ground transport</t>
  </si>
  <si>
    <t>Various</t>
  </si>
  <si>
    <t>Per person per day</t>
  </si>
  <si>
    <t>Staff training and pre-show prep</t>
  </si>
  <si>
    <t>Internal</t>
  </si>
  <si>
    <t>MARKETING</t>
  </si>
  <si>
    <t>Pre-show email and ads</t>
  </si>
  <si>
    <t>Agency / internal</t>
  </si>
  <si>
    <t>Giveaways and printed collateral</t>
  </si>
  <si>
    <t>Vendors</t>
  </si>
  <si>
    <t>Sponsorships and show-guide listings</t>
  </si>
  <si>
    <t>Post-show follow-up and lead nurture</t>
  </si>
  <si>
    <t>TOTAL ESTIMATED SHOW COST</t>
  </si>
  <si>
    <t>Cost per square foot</t>
  </si>
  <si>
    <t>Booth as share of total</t>
  </si>
  <si>
    <t>Cost per staff member on site</t>
  </si>
  <si>
    <t>Legend: blue text on yellow = key inputs to set first. Blue text = editable estimates, prefilled with 2026 industry ranges for a 20x20 island as an example. Black = formulas, do not overwrite. Enter real invoices in the Actual column as they arrive.</t>
  </si>
  <si>
    <t>Sources: Purple Exhibits trade show booth cost guide (purpleexhibits.com/trade-show-booth-cost/); GES Exhibitor Guide to Trade Show Budgeting; published 2026 exhibitor pricing. Ranges are estimates. Request a fixed quote at purpleexhibits.com/request-a-quote/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</si>
</sst>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\(&quot;$&quot;#,##0\);\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rgb="FF3A1F5E"/>
      <name val="Arial"/>
      <family val="2"/>
    </font>
    <font>
      <i/>
      <sz val="10"/>
      <color rgb="FF777777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3A1F5E"/>
      <name val="Arial"/>
      <family val="2"/>
    </font>
    <font>
      <sz val="10"/>
      <color rgb="FF7777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CE5F4"/>
        <bgColor indexed="64"/>
      </patternFill>
    </fill>
    <fill>
      <patternFill patternType="solid">
        <fgColor rgb="FFF7F5FA"/>
        <bgColor indexed="64"/>
      </patternFill>
    </fill>
  </fills>
  <borders count="2">
    <border>
      <left/>
      <right/>
      <top/>
      <bottom/>
      <diagonal/>
    </border>
    <border>
      <left style="hair">
        <color rgb="FFDDD5E6"/>
      </left>
      <right style="hair">
        <color rgb="FFDDD5E6"/>
      </right>
      <top style="hair">
        <color rgb="FFDDD5E6"/>
      </top>
      <bottom style="hair">
        <color rgb="FFDDD5E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2" borderId="0" xfId="0" applyFont="1" applyFill="1"/>
    <xf numFmtId="3" fontId="5" fillId="2" borderId="0" xfId="0" applyNumberFormat="1" applyFont="1" applyFill="1"/>
    <xf numFmtId="0" fontId="4" fillId="3" borderId="0" xfId="0" applyFont="1" applyFill="1"/>
    <xf numFmtId="164" fontId="1" fillId="0" borderId="0" xfId="0" applyNumberFormat="1" applyFont="1"/>
    <xf numFmtId="164" fontId="4" fillId="3" borderId="0" xfId="0" applyNumberFormat="1" applyFont="1" applyFill="1"/>
    <xf numFmtId="9" fontId="1" fillId="0" borderId="0" xfId="0" applyNumberFormat="1" applyFont="1"/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1" fillId="0" borderId="1" xfId="0" applyFont="1" applyBorder="1"/>
    <xf numFmtId="164" fontId="5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317F-052F-48D0-820C-94DE0A270147}">
  <sheetPr>
    <pageSetUpPr fitToPage="1"/>
  </sheetPr>
  <dimension ref="A1:F50"/>
  <sheetViews>
    <sheetView showGridLines="0" tabSelected="1" workbookViewId="0"/>
  </sheetViews>
  <sheetFormatPr defaultRowHeight="12.75" x14ac:dyDescent="0.2"/>
  <cols>
    <col min="1" max="1" width="46.7109375" style="1" customWidth="1"/>
    <col min="2" max="2" width="26.7109375" style="1" customWidth="1"/>
    <col min="3" max="4" width="15.7109375" style="1" customWidth="1"/>
    <col min="5" max="5" width="13.7109375" style="1" customWidth="1"/>
    <col min="6" max="6" width="58.7109375" style="1" customWidth="1"/>
    <col min="7" max="16384" width="9.140625" style="1"/>
  </cols>
  <sheetData>
    <row r="1" spans="1:6" ht="20.25" x14ac:dyDescent="0.3">
      <c r="A1" s="2" t="s">
        <v>0</v>
      </c>
    </row>
    <row r="2" spans="1:6" x14ac:dyDescent="0.2">
      <c r="A2" s="3" t="s">
        <v>1</v>
      </c>
    </row>
    <row r="3" spans="1:6" ht="30" customHeight="1" x14ac:dyDescent="0.2">
      <c r="A3" s="4" t="s">
        <v>2</v>
      </c>
      <c r="B3" s="4"/>
      <c r="C3" s="4"/>
      <c r="D3" s="4"/>
      <c r="E3" s="4"/>
      <c r="F3" s="4"/>
    </row>
    <row r="5" spans="1:6" x14ac:dyDescent="0.2">
      <c r="A5" s="5" t="s">
        <v>3</v>
      </c>
    </row>
    <row r="6" spans="1:6" x14ac:dyDescent="0.2">
      <c r="A6" s="1" t="s">
        <v>4</v>
      </c>
      <c r="C6" s="6" t="s">
        <v>5</v>
      </c>
    </row>
    <row r="7" spans="1:6" x14ac:dyDescent="0.2">
      <c r="A7" s="1" t="s">
        <v>6</v>
      </c>
      <c r="C7" s="6" t="s">
        <v>7</v>
      </c>
    </row>
    <row r="8" spans="1:6" x14ac:dyDescent="0.2">
      <c r="A8" s="1" t="s">
        <v>8</v>
      </c>
      <c r="C8" s="7">
        <v>400</v>
      </c>
    </row>
    <row r="9" spans="1:6" x14ac:dyDescent="0.2">
      <c r="A9" s="1" t="s">
        <v>9</v>
      </c>
      <c r="C9" s="7">
        <v>4</v>
      </c>
    </row>
    <row r="10" spans="1:6" x14ac:dyDescent="0.2">
      <c r="A10" s="1" t="s">
        <v>10</v>
      </c>
      <c r="C10" s="7">
        <v>5</v>
      </c>
    </row>
    <row r="11" spans="1:6" x14ac:dyDescent="0.2">
      <c r="A11" s="1" t="s">
        <v>11</v>
      </c>
      <c r="C11" s="7">
        <v>2500</v>
      </c>
    </row>
    <row r="13" spans="1:6" x14ac:dyDescent="0.2">
      <c r="A13" s="14" t="s">
        <v>12</v>
      </c>
      <c r="B13" s="14" t="s">
        <v>13</v>
      </c>
      <c r="C13" s="14" t="s">
        <v>14</v>
      </c>
      <c r="D13" s="14" t="s">
        <v>15</v>
      </c>
      <c r="E13" s="14" t="s">
        <v>16</v>
      </c>
      <c r="F13" s="15" t="s">
        <v>17</v>
      </c>
    </row>
    <row r="14" spans="1:6" x14ac:dyDescent="0.2">
      <c r="A14" s="16" t="s">
        <v>18</v>
      </c>
      <c r="B14" s="16"/>
      <c r="C14" s="16"/>
      <c r="D14" s="16"/>
      <c r="E14" s="16"/>
      <c r="F14" s="17"/>
    </row>
    <row r="15" spans="1:6" ht="25.5" x14ac:dyDescent="0.2">
      <c r="A15" s="18" t="s">
        <v>19</v>
      </c>
      <c r="B15" s="18" t="s">
        <v>20</v>
      </c>
      <c r="C15" s="19">
        <v>16000</v>
      </c>
      <c r="D15" s="19">
        <v>40000</v>
      </c>
      <c r="E15" s="20"/>
      <c r="F15" s="21" t="s">
        <v>21</v>
      </c>
    </row>
    <row r="16" spans="1:6" x14ac:dyDescent="0.2">
      <c r="A16" s="18" t="s">
        <v>22</v>
      </c>
      <c r="B16" s="18" t="s">
        <v>23</v>
      </c>
      <c r="C16" s="19">
        <f>C8*8</f>
        <v>3200</v>
      </c>
      <c r="D16" s="19">
        <f>C8*20</f>
        <v>8000</v>
      </c>
      <c r="E16" s="20"/>
      <c r="F16" s="21" t="s">
        <v>24</v>
      </c>
    </row>
    <row r="17" spans="1:6" x14ac:dyDescent="0.2">
      <c r="A17" s="18" t="s">
        <v>25</v>
      </c>
      <c r="B17" s="18" t="s">
        <v>20</v>
      </c>
      <c r="C17" s="19">
        <v>2500</v>
      </c>
      <c r="D17" s="19">
        <v>8000</v>
      </c>
      <c r="E17" s="20"/>
      <c r="F17" s="21" t="s">
        <v>26</v>
      </c>
    </row>
    <row r="18" spans="1:6" x14ac:dyDescent="0.2">
      <c r="A18" s="18" t="s">
        <v>27</v>
      </c>
      <c r="B18" s="18" t="s">
        <v>28</v>
      </c>
      <c r="C18" s="19">
        <v>1500</v>
      </c>
      <c r="D18" s="19">
        <v>25000</v>
      </c>
      <c r="E18" s="20"/>
      <c r="F18" s="21" t="s">
        <v>29</v>
      </c>
    </row>
    <row r="19" spans="1:6" x14ac:dyDescent="0.2">
      <c r="A19" s="18" t="s">
        <v>30</v>
      </c>
      <c r="B19" s="18" t="s">
        <v>31</v>
      </c>
      <c r="C19" s="19">
        <v>1000</v>
      </c>
      <c r="D19" s="19">
        <v>8000</v>
      </c>
      <c r="E19" s="20"/>
      <c r="F19" s="21"/>
    </row>
    <row r="20" spans="1:6" x14ac:dyDescent="0.2">
      <c r="A20" s="18" t="s">
        <v>32</v>
      </c>
      <c r="B20" s="18" t="s">
        <v>20</v>
      </c>
      <c r="C20" s="19">
        <v>0</v>
      </c>
      <c r="D20" s="19">
        <v>6000</v>
      </c>
      <c r="E20" s="20"/>
      <c r="F20" s="21" t="s">
        <v>33</v>
      </c>
    </row>
    <row r="21" spans="1:6" x14ac:dyDescent="0.2">
      <c r="A21" s="16" t="s">
        <v>34</v>
      </c>
      <c r="B21" s="16"/>
      <c r="C21" s="16"/>
      <c r="D21" s="16"/>
      <c r="E21" s="16"/>
      <c r="F21" s="17"/>
    </row>
    <row r="22" spans="1:6" x14ac:dyDescent="0.2">
      <c r="A22" s="18" t="s">
        <v>35</v>
      </c>
      <c r="B22" s="18" t="s">
        <v>36</v>
      </c>
      <c r="C22" s="19">
        <f>C8*25</f>
        <v>10000</v>
      </c>
      <c r="D22" s="19">
        <f>C8*60</f>
        <v>24000</v>
      </c>
      <c r="E22" s="20"/>
      <c r="F22" s="21" t="s">
        <v>37</v>
      </c>
    </row>
    <row r="23" spans="1:6" x14ac:dyDescent="0.2">
      <c r="A23" s="18" t="s">
        <v>38</v>
      </c>
      <c r="B23" s="18" t="s">
        <v>39</v>
      </c>
      <c r="C23" s="19">
        <f>C11*1</f>
        <v>2500</v>
      </c>
      <c r="D23" s="19">
        <f>C11*3</f>
        <v>7500</v>
      </c>
      <c r="E23" s="20"/>
      <c r="F23" s="21" t="s">
        <v>40</v>
      </c>
    </row>
    <row r="24" spans="1:6" x14ac:dyDescent="0.2">
      <c r="A24" s="18" t="s">
        <v>41</v>
      </c>
      <c r="B24" s="18" t="s">
        <v>42</v>
      </c>
      <c r="C24" s="19">
        <v>200</v>
      </c>
      <c r="D24" s="19">
        <v>1500</v>
      </c>
      <c r="E24" s="20"/>
      <c r="F24" s="21" t="s">
        <v>43</v>
      </c>
    </row>
    <row r="25" spans="1:6" x14ac:dyDescent="0.2">
      <c r="A25" s="18" t="s">
        <v>44</v>
      </c>
      <c r="B25" s="18" t="s">
        <v>42</v>
      </c>
      <c r="C25" s="19">
        <v>500</v>
      </c>
      <c r="D25" s="19">
        <v>2000</v>
      </c>
      <c r="E25" s="20"/>
      <c r="F25" s="21"/>
    </row>
    <row r="26" spans="1:6" x14ac:dyDescent="0.2">
      <c r="A26" s="18" t="s">
        <v>45</v>
      </c>
      <c r="B26" s="18" t="s">
        <v>42</v>
      </c>
      <c r="C26" s="19">
        <v>2000</v>
      </c>
      <c r="D26" s="19">
        <v>10000</v>
      </c>
      <c r="E26" s="20"/>
      <c r="F26" s="21" t="s">
        <v>46</v>
      </c>
    </row>
    <row r="27" spans="1:6" x14ac:dyDescent="0.2">
      <c r="A27" s="18" t="s">
        <v>47</v>
      </c>
      <c r="B27" s="18" t="s">
        <v>39</v>
      </c>
      <c r="C27" s="19">
        <v>300</v>
      </c>
      <c r="D27" s="19">
        <v>2000</v>
      </c>
      <c r="E27" s="20"/>
      <c r="F27" s="21"/>
    </row>
    <row r="28" spans="1:6" x14ac:dyDescent="0.2">
      <c r="A28" s="18" t="s">
        <v>48</v>
      </c>
      <c r="B28" s="18" t="s">
        <v>49</v>
      </c>
      <c r="C28" s="19">
        <v>300</v>
      </c>
      <c r="D28" s="19">
        <v>1500</v>
      </c>
      <c r="E28" s="20"/>
      <c r="F28" s="21"/>
    </row>
    <row r="29" spans="1:6" x14ac:dyDescent="0.2">
      <c r="A29" s="16" t="s">
        <v>50</v>
      </c>
      <c r="B29" s="16"/>
      <c r="C29" s="16"/>
      <c r="D29" s="16"/>
      <c r="E29" s="16"/>
      <c r="F29" s="17"/>
    </row>
    <row r="30" spans="1:6" x14ac:dyDescent="0.2">
      <c r="A30" s="18" t="s">
        <v>51</v>
      </c>
      <c r="B30" s="18" t="s">
        <v>52</v>
      </c>
      <c r="C30" s="19">
        <v>1500</v>
      </c>
      <c r="D30" s="19">
        <v>8000</v>
      </c>
      <c r="E30" s="20"/>
      <c r="F30" s="21" t="s">
        <v>53</v>
      </c>
    </row>
    <row r="31" spans="1:6" x14ac:dyDescent="0.2">
      <c r="A31" s="18" t="s">
        <v>54</v>
      </c>
      <c r="B31" s="18" t="s">
        <v>52</v>
      </c>
      <c r="C31" s="19">
        <v>1500</v>
      </c>
      <c r="D31" s="19">
        <v>8000</v>
      </c>
      <c r="E31" s="20"/>
      <c r="F31" s="21"/>
    </row>
    <row r="32" spans="1:6" x14ac:dyDescent="0.2">
      <c r="A32" s="18" t="s">
        <v>55</v>
      </c>
      <c r="B32" s="18" t="s">
        <v>20</v>
      </c>
      <c r="C32" s="19">
        <v>0</v>
      </c>
      <c r="D32" s="19">
        <v>600</v>
      </c>
      <c r="E32" s="20"/>
      <c r="F32" s="21" t="s">
        <v>56</v>
      </c>
    </row>
    <row r="33" spans="1:6" x14ac:dyDescent="0.2">
      <c r="A33" s="16" t="s">
        <v>57</v>
      </c>
      <c r="B33" s="16"/>
      <c r="C33" s="16"/>
      <c r="D33" s="16"/>
      <c r="E33" s="16"/>
      <c r="F33" s="17"/>
    </row>
    <row r="34" spans="1:6" x14ac:dyDescent="0.2">
      <c r="A34" s="18" t="s">
        <v>58</v>
      </c>
      <c r="B34" s="18" t="s">
        <v>59</v>
      </c>
      <c r="C34" s="19">
        <f>C9*400</f>
        <v>1600</v>
      </c>
      <c r="D34" s="19">
        <f>C9*900</f>
        <v>3600</v>
      </c>
      <c r="E34" s="20"/>
      <c r="F34" s="21" t="s">
        <v>60</v>
      </c>
    </row>
    <row r="35" spans="1:6" x14ac:dyDescent="0.2">
      <c r="A35" s="18" t="s">
        <v>61</v>
      </c>
      <c r="B35" s="18" t="s">
        <v>61</v>
      </c>
      <c r="C35" s="19">
        <f>C9*C10*180</f>
        <v>3600</v>
      </c>
      <c r="D35" s="19">
        <f>C9*C10*400</f>
        <v>8000</v>
      </c>
      <c r="E35" s="20"/>
      <c r="F35" s="21" t="s">
        <v>62</v>
      </c>
    </row>
    <row r="36" spans="1:6" x14ac:dyDescent="0.2">
      <c r="A36" s="18" t="s">
        <v>63</v>
      </c>
      <c r="B36" s="18" t="s">
        <v>64</v>
      </c>
      <c r="C36" s="19">
        <f>C9*C10*80</f>
        <v>1600</v>
      </c>
      <c r="D36" s="19">
        <f>C9*C10*150</f>
        <v>3000</v>
      </c>
      <c r="E36" s="20"/>
      <c r="F36" s="21" t="s">
        <v>65</v>
      </c>
    </row>
    <row r="37" spans="1:6" x14ac:dyDescent="0.2">
      <c r="A37" s="18" t="s">
        <v>66</v>
      </c>
      <c r="B37" s="18" t="s">
        <v>67</v>
      </c>
      <c r="C37" s="19">
        <v>0</v>
      </c>
      <c r="D37" s="19">
        <v>3000</v>
      </c>
      <c r="E37" s="20"/>
      <c r="F37" s="21"/>
    </row>
    <row r="38" spans="1:6" x14ac:dyDescent="0.2">
      <c r="A38" s="16" t="s">
        <v>68</v>
      </c>
      <c r="B38" s="16"/>
      <c r="C38" s="16"/>
      <c r="D38" s="16"/>
      <c r="E38" s="16"/>
      <c r="F38" s="17"/>
    </row>
    <row r="39" spans="1:6" x14ac:dyDescent="0.2">
      <c r="A39" s="18" t="s">
        <v>69</v>
      </c>
      <c r="B39" s="18" t="s">
        <v>70</v>
      </c>
      <c r="C39" s="19">
        <v>500</v>
      </c>
      <c r="D39" s="19">
        <v>5000</v>
      </c>
      <c r="E39" s="20"/>
      <c r="F39" s="21"/>
    </row>
    <row r="40" spans="1:6" x14ac:dyDescent="0.2">
      <c r="A40" s="18" t="s">
        <v>71</v>
      </c>
      <c r="B40" s="18" t="s">
        <v>72</v>
      </c>
      <c r="C40" s="19">
        <v>500</v>
      </c>
      <c r="D40" s="19">
        <v>4000</v>
      </c>
      <c r="E40" s="20"/>
      <c r="F40" s="21"/>
    </row>
    <row r="41" spans="1:6" x14ac:dyDescent="0.2">
      <c r="A41" s="18" t="s">
        <v>73</v>
      </c>
      <c r="B41" s="18" t="s">
        <v>36</v>
      </c>
      <c r="C41" s="19">
        <v>0</v>
      </c>
      <c r="D41" s="19">
        <v>10000</v>
      </c>
      <c r="E41" s="20"/>
      <c r="F41" s="21"/>
    </row>
    <row r="42" spans="1:6" x14ac:dyDescent="0.2">
      <c r="A42" s="18" t="s">
        <v>74</v>
      </c>
      <c r="B42" s="18" t="s">
        <v>67</v>
      </c>
      <c r="C42" s="19">
        <v>0</v>
      </c>
      <c r="D42" s="19">
        <v>2000</v>
      </c>
      <c r="E42" s="20"/>
      <c r="F42" s="21"/>
    </row>
    <row r="44" spans="1:6" x14ac:dyDescent="0.2">
      <c r="A44" s="8" t="s">
        <v>75</v>
      </c>
      <c r="B44" s="8"/>
      <c r="C44" s="10">
        <f>SUM(C15:C42)</f>
        <v>50800</v>
      </c>
      <c r="D44" s="10">
        <f>SUM(D15:D42)</f>
        <v>198700</v>
      </c>
      <c r="E44" s="10">
        <f>SUM(E15:E42)</f>
        <v>0</v>
      </c>
      <c r="F44" s="8"/>
    </row>
    <row r="45" spans="1:6" x14ac:dyDescent="0.2">
      <c r="A45" s="1" t="s">
        <v>76</v>
      </c>
      <c r="C45" s="9">
        <f>IF($C$8&gt;0,C44/$C$8,0)</f>
        <v>127</v>
      </c>
      <c r="D45" s="9">
        <f>IF($C$8&gt;0,D44/$C$8,0)</f>
        <v>496.75</v>
      </c>
      <c r="E45" s="9">
        <f>IF($C$8&gt;0,E44/$C$8,0)</f>
        <v>0</v>
      </c>
    </row>
    <row r="46" spans="1:6" x14ac:dyDescent="0.2">
      <c r="A46" s="1" t="s">
        <v>77</v>
      </c>
      <c r="C46" s="11">
        <f>IF(C44&gt;0,C15/C44,0)</f>
        <v>0.31496062992125984</v>
      </c>
      <c r="D46" s="11">
        <f>IF(D44&gt;0,D15/D44,0)</f>
        <v>0.20130850528434827</v>
      </c>
    </row>
    <row r="47" spans="1:6" x14ac:dyDescent="0.2">
      <c r="A47" s="1" t="s">
        <v>78</v>
      </c>
      <c r="C47" s="9">
        <f>IF($C$9&gt;0,C44/$C$9,0)</f>
        <v>12700</v>
      </c>
      <c r="D47" s="9">
        <f>IF($C$9&gt;0,D44/$C$9,0)</f>
        <v>49675</v>
      </c>
    </row>
    <row r="49" spans="1:6" ht="42" customHeight="1" x14ac:dyDescent="0.2">
      <c r="A49" s="12" t="s">
        <v>79</v>
      </c>
      <c r="B49" s="4"/>
      <c r="C49" s="4"/>
      <c r="D49" s="4"/>
      <c r="E49" s="4"/>
      <c r="F49" s="4"/>
    </row>
    <row r="50" spans="1:6" ht="30" customHeight="1" x14ac:dyDescent="0.2">
      <c r="A50" s="13" t="s">
        <v>80</v>
      </c>
      <c r="B50" s="4"/>
      <c r="C50" s="4"/>
      <c r="D50" s="4"/>
      <c r="E50" s="4"/>
      <c r="F50" s="4"/>
    </row>
  </sheetData>
  <mergeCells count="3">
    <mergeCell ref="A3:F3"/>
    <mergeCell ref="A49:F49"/>
    <mergeCell ref="A50:F5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 alpert</dc:creator>
  <cp:lastModifiedBy>shira alpert</cp:lastModifiedBy>
  <dcterms:created xsi:type="dcterms:W3CDTF">2026-09-08T20:15:21Z</dcterms:created>
  <dcterms:modified xsi:type="dcterms:W3CDTF">2026-09-08T20:15:24Z</dcterms:modified>
</cp:coreProperties>
</file>