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5f264a2593741ff" /></Relationships>
</file>

<file path=xl/workbook.xml><?xml version="1.0" encoding="utf-8"?>
<x:workbook xmlns:x="http://schemas.openxmlformats.org/spreadsheetml/2006/main">
  <x:sheets>
    <x:sheet xmlns:r="http://schemas.openxmlformats.org/officeDocument/2006/relationships" name="Launch Dashboard" sheetId="1" r:id="R30fad63b758b4fee"/>
    <x:sheet xmlns:r="http://schemas.openxmlformats.org/officeDocument/2006/relationships" name="Launch Brief" sheetId="2" r:id="R288390c269d24d42"/>
    <x:sheet xmlns:r="http://schemas.openxmlformats.org/officeDocument/2006/relationships" name="Claim Proof" sheetId="3" r:id="R8ef484444dd247bf"/>
    <x:sheet xmlns:r="http://schemas.openxmlformats.org/officeDocument/2006/relationships" name="Demo Runbook" sheetId="4" r:id="R66ced4c6cad24659"/>
    <x:sheet xmlns:r="http://schemas.openxmlformats.org/officeDocument/2006/relationships" name="Staffing Capacity" sheetId="5" r:id="Re0bc1899292a4159"/>
    <x:sheet xmlns:r="http://schemas.openxmlformats.org/officeDocument/2006/relationships" name="Lead Routing" sheetId="6" r:id="R1dbf1191b5994fb0"/>
    <x:sheet xmlns:r="http://schemas.openxmlformats.org/officeDocument/2006/relationships" name="Timeline" sheetId="7" r:id="R8f2a0a2d61de413b"/>
    <x:sheet xmlns:r="http://schemas.openxmlformats.org/officeDocument/2006/relationships" name="Metrics" sheetId="8" r:id="Reaa1811fdff94f6d"/>
    <x:sheet xmlns:r="http://schemas.openxmlformats.org/officeDocument/2006/relationships" name="Campaign Links" sheetId="9" r:id="Rd013171d1a254329"/>
    <x:sheet xmlns:r="http://schemas.openxmlformats.org/officeDocument/2006/relationships" name="Earned Links" sheetId="10" r:id="R7c57433fa35248ae"/>
    <x:sheet xmlns:r="http://schemas.openxmlformats.org/officeDocument/2006/relationships" name="Sources &amp; Notes" sheetId="11" r:id="Ra0a9401212344807"/>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yyyy-mm-dd"/>
    <x:numFmt numFmtId="201" formatCode="0%"/>
    <x:numFmt numFmtId="202" formatCode="0"/>
    <x:numFmt numFmtId="203" formatCode="0.0"/>
    <x:numFmt numFmtId="204" formatCode="0.0%"/>
    <x:numFmt numFmtId="205" formatCode="$#,##0"/>
  </x:numFmts>
  <x:fonts count="21">
    <x:font>
      <x:sz val="11"/>
      <x:name val="Carlito"/>
    </x:font>
    <x:font>
      <x:b/>
      <x:sz val="22"/>
      <x:color rgb="FFFFFFFF"/>
      <x:name val="Carlito"/>
    </x:font>
    <x:font>
      <x:i/>
      <x:sz val="10"/>
      <x:color rgb="FF43205F"/>
      <x:name val="Carlito"/>
    </x:font>
    <x:font>
      <x:b/>
      <x:sz val="22"/>
      <x:color rgb="FFFFFFFF"/>
      <x:name val="Aptos"/>
    </x:font>
    <x:font>
      <x:i/>
      <x:sz val="10"/>
      <x:color rgb="FF43205F"/>
      <x:name val="Aptos"/>
    </x:font>
    <x:font>
      <x:sz val="11"/>
      <x:name val="Aptos"/>
    </x:font>
    <x:font>
      <x:b/>
      <x:sz val="11"/>
      <x:color rgb="FF5D5664"/>
      <x:name val="Aptos"/>
    </x:font>
    <x:font>
      <x:b/>
      <x:sz val="10"/>
      <x:color rgb="FFFFFFFF"/>
      <x:name val="Aptos"/>
    </x:font>
    <x:font>
      <x:sz val="10"/>
      <x:color rgb="FF19151F"/>
      <x:name val="Aptos"/>
    </x:font>
    <x:font>
      <x:b/>
      <x:sz val="10"/>
      <x:color rgb="FF19151F"/>
      <x:name val="Aptos"/>
    </x:font>
    <x:font>
      <x:b/>
      <x:sz val="12"/>
      <x:color rgb="FFFFFFFF"/>
      <x:name val="Aptos"/>
    </x:font>
    <x:font>
      <x:b/>
      <x:sz val="11"/>
      <x:color rgb="FF43205F"/>
      <x:name val="Aptos"/>
    </x:font>
    <x:font>
      <x:b/>
      <x:sz val="13"/>
      <x:color rgb="FF43205F"/>
      <x:name val="Aptos"/>
    </x:font>
    <x:font>
      <x:b/>
      <x:sz val="10"/>
      <x:color rgb="FF43205F"/>
      <x:name val="Aptos"/>
    </x:font>
    <x:font>
      <x:b/>
      <x:sz val="11"/>
      <x:color rgb="FFFFFFFF"/>
      <x:name val="Aptos"/>
    </x:font>
    <x:font>
      <x:sz val="11"/>
      <x:color rgb="FF19151F"/>
      <x:name val="Aptos"/>
    </x:font>
    <x:font>
      <x:sz val="11"/>
      <x:color rgb="FF5D5664"/>
      <x:name val="Aptos"/>
    </x:font>
    <x:font>
      <x:b/>
      <x:sz val="9"/>
      <x:color rgb="FF43205F"/>
      <x:name val="Aptos"/>
    </x:font>
    <x:font>
      <x:b/>
      <x:sz val="11"/>
      <x:color rgb="FF9A5A00"/>
      <x:name val="Aptos"/>
    </x:font>
    <x:font>
      <x:sz val="9"/>
      <x:color rgb="FF7137A8"/>
      <x:name val="Aptos"/>
    </x:font>
    <x:font>
      <x:b/>
      <x:sz val="24"/>
      <x:color rgb="FF43205F"/>
      <x:name val="Aptos"/>
    </x:font>
  </x:fonts>
  <x:fills count="10">
    <x:fill>
      <x:patternFill patternType="none"/>
    </x:fill>
    <x:fill>
      <x:patternFill patternType="gray125"/>
    </x:fill>
    <x:fill>
      <x:patternFill patternType="solid">
        <x:fgColor rgb="FF43205F"/>
      </x:patternFill>
    </x:fill>
    <x:fill>
      <x:patternFill patternType="solid">
        <x:fgColor rgb="FFF4EFFA"/>
      </x:patternFill>
    </x:fill>
    <x:fill>
      <x:patternFill patternType="solid">
        <x:fgColor rgb="FFF8F6FA"/>
      </x:patternFill>
    </x:fill>
    <x:fill>
      <x:patternFill patternType="solid">
        <x:fgColor rgb="FF7137A8"/>
      </x:patternFill>
    </x:fill>
    <x:fill>
      <x:patternFill patternType="solid">
        <x:fgColor rgb="FFFFF4CC"/>
      </x:patternFill>
    </x:fill>
    <x:fill>
      <x:patternFill patternType="solid">
        <x:fgColor rgb="FF21192A"/>
      </x:patternFill>
    </x:fill>
    <x:fill>
      <x:patternFill patternType="solid">
        <x:fgColor rgb="FFEFE6F7"/>
      </x:patternFill>
    </x:fill>
    <x:fill>
      <x:patternFill patternType="solid">
        <x:fgColor rgb="FFFFF3DD"/>
      </x:patternFill>
    </x:fill>
  </x:fills>
  <x:borders count="33">
    <x:border/>
    <x:border>
      <x:left style="thin">
        <x:color rgb="FF43205F"/>
      </x:left>
      <x:top style="thin">
        <x:color rgb="FF43205F"/>
      </x:top>
      <x:bottom style="thin">
        <x:color rgb="FF43205F"/>
      </x:bottom>
    </x:border>
    <x:border>
      <x:top style="thin">
        <x:color rgb="FF43205F"/>
      </x:top>
      <x:bottom style="thin">
        <x:color rgb="FF43205F"/>
      </x:bottom>
    </x:border>
    <x:border>
      <x:right style="thin">
        <x:color rgb="FF43205F"/>
      </x:right>
      <x:top style="thin">
        <x:color rgb="FF43205F"/>
      </x:top>
      <x:bottom style="thin">
        <x:color rgb="FF43205F"/>
      </x:bottom>
    </x:border>
    <x:border>
      <x:bottom style="thin">
        <x:color rgb="FFDDD5E4"/>
      </x:bottom>
    </x:border>
    <x:border>
      <x:top style="thin">
        <x:color rgb="FFDDD5E4"/>
      </x:top>
      <x:bottom style="thin">
        <x:color rgb="FFDDD5E4"/>
      </x:bottom>
    </x:border>
    <x:border>
      <x:left style="thin">
        <x:color rgb="FFD9A400"/>
      </x:left>
      <x:top style="thin">
        <x:color rgb="FFD9A400"/>
      </x:top>
      <x:bottom style="thin">
        <x:color rgb="FFDDD5E4"/>
      </x:bottom>
    </x:border>
    <x:border>
      <x:top style="thin">
        <x:color rgb="FFD9A400"/>
      </x:top>
      <x:bottom style="thin">
        <x:color rgb="FFDDD5E4"/>
      </x:bottom>
    </x:border>
    <x:border>
      <x:right style="thin">
        <x:color rgb="FFD9A400"/>
      </x:right>
      <x:top style="thin">
        <x:color rgb="FFD9A400"/>
      </x:top>
      <x:bottom style="thin">
        <x:color rgb="FFDDD5E4"/>
      </x:bottom>
    </x:border>
    <x:border>
      <x:left style="thin">
        <x:color rgb="FFD9A400"/>
      </x:left>
      <x:top style="thin">
        <x:color rgb="FFDDD5E4"/>
      </x:top>
      <x:bottom style="thin">
        <x:color rgb="FFDDD5E4"/>
      </x:bottom>
    </x:border>
    <x:border>
      <x:right style="thin">
        <x:color rgb="FFD9A400"/>
      </x:right>
      <x:top style="thin">
        <x:color rgb="FFDDD5E4"/>
      </x:top>
      <x:bottom style="thin">
        <x:color rgb="FFDDD5E4"/>
      </x:bottom>
    </x:border>
    <x:border>
      <x:left style="thin">
        <x:color rgb="FFD9A400"/>
      </x:left>
      <x:top style="thin">
        <x:color rgb="FFDDD5E4"/>
      </x:top>
      <x:bottom style="thin">
        <x:color rgb="FFD9A400"/>
      </x:bottom>
    </x:border>
    <x:border>
      <x:top style="thin">
        <x:color rgb="FFDDD5E4"/>
      </x:top>
      <x:bottom style="thin">
        <x:color rgb="FFD9A400"/>
      </x:bottom>
    </x:border>
    <x:border>
      <x:right style="thin">
        <x:color rgb="FFD9A400"/>
      </x:right>
      <x:top style="thin">
        <x:color rgb="FFDDD5E4"/>
      </x:top>
      <x:bottom style="thin">
        <x:color rgb="FFD9A400"/>
      </x:bottom>
    </x:border>
    <x:border>
      <x:left style="thin">
        <x:color rgb="FFD9A400"/>
      </x:left>
      <x:right style="thin">
        <x:color rgb="FFD9A400"/>
      </x:right>
      <x:top style="thin">
        <x:color rgb="FFD9A400"/>
      </x:top>
      <x:bottom style="thin">
        <x:color rgb="FFDDD5E4"/>
      </x:bottom>
    </x:border>
    <x:border>
      <x:left style="thin">
        <x:color rgb="FFD9A400"/>
      </x:left>
      <x:right style="thin">
        <x:color rgb="FFD9A400"/>
      </x:right>
      <x:top style="thin">
        <x:color rgb="FFDDD5E4"/>
      </x:top>
      <x:bottom style="thin">
        <x:color rgb="FFDDD5E4"/>
      </x:bottom>
    </x:border>
    <x:border>
      <x:left style="thin">
        <x:color rgb="FFD9A400"/>
      </x:left>
      <x:right style="thin">
        <x:color rgb="FFD9A400"/>
      </x:right>
      <x:top style="thin">
        <x:color rgb="FFDDD5E4"/>
      </x:top>
      <x:bottom style="thin">
        <x:color rgb="FFD9A400"/>
      </x:bottom>
    </x:border>
    <x:border>
      <x:left style="thin">
        <x:color rgb="FFDDD5E4"/>
      </x:left>
      <x:top style="thin">
        <x:color rgb="FFDDD5E4"/>
      </x:top>
    </x:border>
    <x:border>
      <x:top style="thin">
        <x:color rgb="FFDDD5E4"/>
      </x:top>
    </x:border>
    <x:border>
      <x:right style="thin">
        <x:color rgb="FFDDD5E4"/>
      </x:right>
      <x:top style="thin">
        <x:color rgb="FFDDD5E4"/>
      </x:top>
    </x:border>
    <x:border>
      <x:left style="thin">
        <x:color rgb="FFDDD5E4"/>
      </x:left>
      <x:bottom style="thin">
        <x:color rgb="FFDDD5E4"/>
      </x:bottom>
    </x:border>
    <x:border>
      <x:right style="thin">
        <x:color rgb="FFDDD5E4"/>
      </x:right>
      <x:bottom style="thin">
        <x:color rgb="FFDDD5E4"/>
      </x:bottom>
    </x:border>
    <x:border>
      <x:left style="thin">
        <x:color rgb="FFDDD5E4"/>
      </x:left>
      <x:right style="thin">
        <x:color rgb="FFDDD5E4"/>
      </x:right>
      <x:top style="thin">
        <x:color rgb="FFDDD5E4"/>
      </x:top>
      <x:bottom style="thin">
        <x:color rgb="FFDDD5E4"/>
      </x:bottom>
    </x:border>
    <x:border>
      <x:left style="thin">
        <x:color rgb="FFDDD5E4"/>
      </x:left>
      <x:top style="thin">
        <x:color rgb="FFDDD5E4"/>
      </x:top>
      <x:bottom style="thin">
        <x:color rgb="FFDDD5E4"/>
      </x:bottom>
    </x:border>
    <x:border>
      <x:right style="thin">
        <x:color rgb="FFDDD5E4"/>
      </x:right>
      <x:top style="thin">
        <x:color rgb="FFDDD5E4"/>
      </x:top>
      <x:bottom style="thin">
        <x:color rgb="FFDDD5E4"/>
      </x:bottom>
    </x:border>
    <x:border>
      <x:left style="thin">
        <x:color rgb="FFD9A400"/>
      </x:left>
      <x:right style="thin">
        <x:color rgb="FFD9A400"/>
      </x:right>
      <x:top style="thin">
        <x:color rgb="FFD9A400"/>
      </x:top>
    </x:border>
    <x:border>
      <x:left style="thin">
        <x:color rgb="FFD9A400"/>
      </x:left>
      <x:right style="thin">
        <x:color rgb="FFD9A400"/>
      </x:right>
      <x:bottom style="thin">
        <x:color rgb="FFD9A400"/>
      </x:bottom>
    </x:border>
    <x:border>
      <x:left style="thin">
        <x:color rgb="FFD9A400"/>
      </x:left>
      <x:top style="thin">
        <x:color rgb="FFD9A400"/>
      </x:top>
      <x:bottom style="thin">
        <x:color rgb="FFD9A400"/>
      </x:bottom>
    </x:border>
    <x:border>
      <x:top style="thin">
        <x:color rgb="FFD9A400"/>
      </x:top>
      <x:bottom style="thin">
        <x:color rgb="FFD9A400"/>
      </x:bottom>
    </x:border>
    <x:border>
      <x:right style="thin">
        <x:color rgb="FFD9A400"/>
      </x:right>
      <x:top style="thin">
        <x:color rgb="FFD9A400"/>
      </x:top>
      <x:bottom style="thin">
        <x:color rgb="FFD9A400"/>
      </x:bottom>
    </x:border>
    <x:border>
      <x:left style="thin">
        <x:color rgb="FFD9A400"/>
      </x:left>
      <x:right style="thin">
        <x:color rgb="FFD9A400"/>
      </x:right>
      <x:top style="thin">
        <x:color rgb="FFD9A400"/>
      </x:top>
      <x:bottom style="thin">
        <x:color rgb="FFD9A400"/>
      </x:bottom>
    </x:border>
    <x:border>
      <x:left style="thin">
        <x:color rgb="FFDDD5E4"/>
      </x:left>
    </x:border>
    <x:border>
      <x:right style="thin">
        <x:color rgb="FFDDD5E4"/>
      </x:right>
    </x:border>
  </x:borders>
  <x:cellStyleXfs count="1">
    <x:xf numFmtId="0" fontId="0" fillId="0" borderId="0"/>
  </x:cellStyleXfs>
  <x:cellXfs count="32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3" fillId="2" borderId="0" xfId="0" applyNumberFormat="1" applyFont="1" applyFill="1" applyBorder="1" applyAlignment="1">
      <x:alignment horizontal="left" vertical="center"/>
    </x:xf>
    <x:xf numFmtId="0" fontId="4" fillId="3" borderId="0" xfId="0" applyNumberFormat="1" applyFont="1" applyFill="1" applyBorder="1" applyAlignment="1">
      <x:alignment vertical="center" wrapText="1"/>
    </x:xf>
    <x:xf numFmtId="0" fontId="5" fillId="0" borderId="0" xfId="0" applyNumberFormat="1" applyFont="1" applyFill="1" applyBorder="1"/>
    <x:xf numFmtId="0" fontId="5" fillId="4" borderId="0" xfId="0" applyNumberFormat="1" applyFont="1" applyFill="1" applyBorder="1"/>
    <x:xf numFmtId="0" fontId="6" fillId="4" borderId="0" xfId="0" applyNumberFormat="1" applyFont="1" applyFill="1" applyBorder="1"/>
    <x:xf numFmtId="0" fontId="6" fillId="4" borderId="0" xfId="0" applyNumberFormat="1" applyFont="1" applyFill="1" applyBorder="1" applyAlignment="1">
      <x:alignment wrapText="1"/>
    </x:xf>
    <x:xf numFmtId="0" fontId="5" fillId="5" borderId="0" xfId="0" applyNumberFormat="1" applyFont="1" applyFill="1" applyBorder="1"/>
    <x:xf numFmtId="0" fontId="7" fillId="5" borderId="0" xfId="0" applyNumberFormat="1" applyFont="1" applyFill="1" applyBorder="1"/>
    <x:xf numFmtId="0" fontId="7" fillId="5" borderId="1" xfId="0" applyNumberFormat="1" applyFont="1" applyFill="1" applyBorder="1"/>
    <x:xf numFmtId="0" fontId="7" fillId="5" borderId="2" xfId="0" applyNumberFormat="1" applyFont="1" applyFill="1" applyBorder="1"/>
    <x:xf numFmtId="0" fontId="7" fillId="5" borderId="3" xfId="0" applyNumberFormat="1" applyFont="1" applyFill="1" applyBorder="1"/>
    <x:xf numFmtId="0" fontId="7" fillId="5" borderId="1" xfId="0" applyNumberFormat="1" applyFont="1" applyFill="1" applyBorder="1" applyAlignment="1">
      <x:alignment wrapText="1"/>
    </x:xf>
    <x:xf numFmtId="0" fontId="7" fillId="5" borderId="2" xfId="0" applyNumberFormat="1" applyFont="1" applyFill="1" applyBorder="1" applyAlignment="1">
      <x:alignment wrapText="1"/>
    </x:xf>
    <x:xf numFmtId="0" fontId="7" fillId="5" borderId="3" xfId="0" applyNumberFormat="1" applyFont="1" applyFill="1" applyBorder="1" applyAlignment="1">
      <x:alignment wrapText="1"/>
    </x:xf>
    <x:xf numFmtId="0" fontId="7" fillId="5" borderId="1" xfId="0" applyNumberFormat="1" applyFont="1" applyFill="1" applyBorder="1" applyAlignment="1">
      <x:alignment vertical="center" wrapText="1"/>
    </x:xf>
    <x:xf numFmtId="0" fontId="7" fillId="5" borderId="2" xfId="0" applyNumberFormat="1" applyFont="1" applyFill="1" applyBorder="1" applyAlignment="1">
      <x:alignment vertical="center" wrapText="1"/>
    </x:xf>
    <x:xf numFmtId="0" fontId="7" fillId="5" borderId="3" xfId="0" applyNumberFormat="1" applyFont="1" applyFill="1" applyBorder="1" applyAlignment="1">
      <x:alignment vertical="center" wrapText="1"/>
    </x:xf>
    <x:xf numFmtId="0" fontId="8" fillId="0" borderId="0" xfId="0" applyNumberFormat="1" applyFont="1" applyFill="1" applyBorder="1"/>
    <x:xf numFmtId="0" fontId="8" fillId="0" borderId="4" xfId="0" applyNumberFormat="1" applyFont="1" applyFill="1" applyBorder="1"/>
    <x:xf numFmtId="0" fontId="8" fillId="0" borderId="5" xfId="0" applyNumberFormat="1" applyFont="1" applyFill="1" applyBorder="1"/>
    <x:xf numFmtId="0" fontId="8" fillId="0" borderId="4" xfId="0" applyNumberFormat="1" applyFont="1" applyFill="1" applyBorder="1" applyAlignment="1">
      <x:alignment wrapText="1"/>
    </x:xf>
    <x:xf numFmtId="0" fontId="8" fillId="0" borderId="5" xfId="0" applyNumberFormat="1" applyFont="1" applyFill="1" applyBorder="1" applyAlignment="1">
      <x:alignment wrapText="1"/>
    </x:xf>
    <x:xf numFmtId="0" fontId="8" fillId="0" borderId="4" xfId="0" applyNumberFormat="1" applyFont="1" applyFill="1" applyBorder="1" applyAlignment="1">
      <x:alignment vertical="top" wrapText="1"/>
    </x:xf>
    <x:xf numFmtId="0" fontId="8" fillId="0" borderId="5" xfId="0" applyNumberFormat="1" applyFont="1" applyFill="1" applyBorder="1" applyAlignment="1">
      <x:alignment vertical="top" wrapText="1"/>
    </x:xf>
    <x:xf numFmtId="0" fontId="8" fillId="6" borderId="4" xfId="0" applyNumberFormat="1" applyFont="1" applyFill="1" applyBorder="1" applyAlignment="1">
      <x:alignment vertical="top" wrapText="1"/>
    </x:xf>
    <x:xf numFmtId="0" fontId="8" fillId="6" borderId="5" xfId="0" applyNumberFormat="1" applyFont="1" applyFill="1" applyBorder="1" applyAlignment="1">
      <x:alignment vertical="top" wrapText="1"/>
    </x:xf>
    <x:xf numFmtId="0" fontId="8" fillId="6" borderId="6" xfId="0" applyNumberFormat="1" applyFont="1" applyFill="1" applyBorder="1" applyAlignment="1">
      <x:alignment vertical="top" wrapText="1"/>
    </x:xf>
    <x:xf numFmtId="0" fontId="8" fillId="6" borderId="7" xfId="0" applyNumberFormat="1" applyFont="1" applyFill="1" applyBorder="1" applyAlignment="1">
      <x:alignment vertical="top" wrapText="1"/>
    </x:xf>
    <x:xf numFmtId="0" fontId="8" fillId="6" borderId="8" xfId="0" applyNumberFormat="1" applyFont="1" applyFill="1" applyBorder="1" applyAlignment="1">
      <x:alignment vertical="top" wrapText="1"/>
    </x:xf>
    <x:xf numFmtId="0" fontId="8" fillId="6" borderId="9" xfId="0" applyNumberFormat="1" applyFont="1" applyFill="1" applyBorder="1" applyAlignment="1">
      <x:alignment vertical="top" wrapText="1"/>
    </x:xf>
    <x:xf numFmtId="0" fontId="8" fillId="6" borderId="10" xfId="0" applyNumberFormat="1" applyFont="1" applyFill="1" applyBorder="1" applyAlignment="1">
      <x:alignment vertical="top" wrapText="1"/>
    </x:xf>
    <x:xf numFmtId="0" fontId="8" fillId="6" borderId="11" xfId="0" applyNumberFormat="1" applyFont="1" applyFill="1" applyBorder="1" applyAlignment="1">
      <x:alignment vertical="top" wrapText="1"/>
    </x:xf>
    <x:xf numFmtId="0" fontId="8" fillId="6" borderId="12" xfId="0" applyNumberFormat="1" applyFont="1" applyFill="1" applyBorder="1" applyAlignment="1">
      <x:alignment vertical="top" wrapText="1"/>
    </x:xf>
    <x:xf numFmtId="0" fontId="8" fillId="6" borderId="13" xfId="0" applyNumberFormat="1" applyFont="1" applyFill="1" applyBorder="1" applyAlignment="1">
      <x:alignment vertical="top" wrapText="1"/>
    </x:xf>
    <x:xf numFmtId="0" fontId="8" fillId="6" borderId="14" xfId="0" applyNumberFormat="1" applyFont="1" applyFill="1" applyBorder="1" applyAlignment="1">
      <x:alignment vertical="top" wrapText="1"/>
    </x:xf>
    <x:xf numFmtId="0" fontId="8" fillId="6" borderId="15" xfId="0" applyNumberFormat="1" applyFont="1" applyFill="1" applyBorder="1" applyAlignment="1">
      <x:alignment vertical="top" wrapText="1"/>
    </x:xf>
    <x:xf numFmtId="0" fontId="8" fillId="6" borderId="16" xfId="0" applyNumberFormat="1" applyFont="1" applyFill="1" applyBorder="1" applyAlignment="1">
      <x:alignment vertical="top" wrapText="1"/>
    </x:xf>
    <x:xf numFmtId="200" fontId="8" fillId="6" borderId="7" xfId="0" applyNumberFormat="1" applyFont="1" applyFill="1" applyBorder="1" applyAlignment="1">
      <x:alignment vertical="top" wrapText="1"/>
    </x:xf>
    <x:xf numFmtId="200" fontId="8" fillId="6" borderId="5" xfId="0" applyNumberFormat="1" applyFont="1" applyFill="1" applyBorder="1" applyAlignment="1">
      <x:alignment vertical="top" wrapText="1"/>
    </x:xf>
    <x:xf numFmtId="200" fontId="8" fillId="6" borderId="12" xfId="0" applyNumberFormat="1" applyFont="1" applyFill="1" applyBorder="1" applyAlignment="1">
      <x:alignment vertical="top" wrapText="1"/>
    </x:xf>
    <x:xf numFmtId="0" fontId="9" fillId="0" borderId="4" xfId="0" applyNumberFormat="1" applyFont="1" applyFill="1" applyBorder="1" applyAlignment="1">
      <x:alignment vertical="top" wrapText="1"/>
    </x:xf>
    <x:xf numFmtId="0" fontId="9" fillId="0" borderId="5" xfId="0" applyNumberFormat="1" applyFont="1" applyFill="1" applyBorder="1" applyAlignment="1">
      <x:alignment vertical="top" wrapText="1"/>
    </x:xf>
    <x:xf numFmtId="0" fontId="5" fillId="7" borderId="0" xfId="0" applyNumberFormat="1" applyFont="1" applyFill="1" applyBorder="1"/>
    <x:xf numFmtId="0" fontId="10" fillId="7" borderId="0" xfId="0" applyNumberFormat="1" applyFont="1" applyFill="1" applyBorder="1"/>
    <x:xf numFmtId="0" fontId="10" fillId="7" borderId="0" xfId="0" applyNumberFormat="1" applyFont="1" applyFill="1" applyBorder="1" applyAlignment="1">
      <x:alignment vertical="center"/>
    </x:xf>
    <x:xf numFmtId="0" fontId="5" fillId="3" borderId="0" xfId="0" applyNumberFormat="1" applyFont="1" applyFill="1" applyBorder="1"/>
    <x:xf numFmtId="0" fontId="11" fillId="3" borderId="0" xfId="0" applyNumberFormat="1" applyFont="1" applyFill="1" applyBorder="1"/>
    <x:xf numFmtId="0" fontId="11" fillId="3" borderId="17" xfId="0" applyNumberFormat="1" applyFont="1" applyFill="1" applyBorder="1"/>
    <x:xf numFmtId="0" fontId="11" fillId="3" borderId="18" xfId="0" applyNumberFormat="1" applyFont="1" applyFill="1" applyBorder="1"/>
    <x:xf numFmtId="0" fontId="11" fillId="3" borderId="19" xfId="0" applyNumberFormat="1" applyFont="1" applyFill="1" applyBorder="1"/>
    <x:xf numFmtId="0" fontId="11" fillId="3" borderId="20" xfId="0" applyNumberFormat="1" applyFont="1" applyFill="1" applyBorder="1"/>
    <x:xf numFmtId="0" fontId="11" fillId="3" borderId="4" xfId="0" applyNumberFormat="1" applyFont="1" applyFill="1" applyBorder="1"/>
    <x:xf numFmtId="0" fontId="11" fillId="3" borderId="21" xfId="0" applyNumberFormat="1" applyFont="1" applyFill="1" applyBorder="1"/>
    <x:xf numFmtId="0" fontId="11" fillId="3" borderId="17" xfId="0" applyNumberFormat="1" applyFont="1" applyFill="1" applyBorder="1" applyAlignment="1">
      <x:alignment wrapText="1"/>
    </x:xf>
    <x:xf numFmtId="0" fontId="11" fillId="3" borderId="18" xfId="0" applyNumberFormat="1" applyFont="1" applyFill="1" applyBorder="1" applyAlignment="1">
      <x:alignment wrapText="1"/>
    </x:xf>
    <x:xf numFmtId="0" fontId="11" fillId="3" borderId="19" xfId="0" applyNumberFormat="1" applyFont="1" applyFill="1" applyBorder="1" applyAlignment="1">
      <x:alignment wrapText="1"/>
    </x:xf>
    <x:xf numFmtId="0" fontId="11" fillId="3" borderId="20" xfId="0" applyNumberFormat="1" applyFont="1" applyFill="1" applyBorder="1" applyAlignment="1">
      <x:alignment wrapText="1"/>
    </x:xf>
    <x:xf numFmtId="0" fontId="11" fillId="3" borderId="4" xfId="0" applyNumberFormat="1" applyFont="1" applyFill="1" applyBorder="1" applyAlignment="1">
      <x:alignment wrapText="1"/>
    </x:xf>
    <x:xf numFmtId="0" fontId="11" fillId="3" borderId="21" xfId="0" applyNumberFormat="1" applyFont="1" applyFill="1" applyBorder="1" applyAlignment="1">
      <x:alignment wrapText="1"/>
    </x:xf>
    <x:xf numFmtId="0" fontId="11" fillId="3" borderId="17" xfId="0" applyNumberFormat="1" applyFont="1" applyFill="1" applyBorder="1" applyAlignment="1">
      <x:alignment vertical="center" wrapText="1"/>
    </x:xf>
    <x:xf numFmtId="0" fontId="11" fillId="3" borderId="18" xfId="0" applyNumberFormat="1" applyFont="1" applyFill="1" applyBorder="1" applyAlignment="1">
      <x:alignment vertical="center" wrapText="1"/>
    </x:xf>
    <x:xf numFmtId="0" fontId="11" fillId="3" borderId="19" xfId="0" applyNumberFormat="1" applyFont="1" applyFill="1" applyBorder="1" applyAlignment="1">
      <x:alignment vertical="center" wrapText="1"/>
    </x:xf>
    <x:xf numFmtId="0" fontId="11" fillId="3" borderId="20" xfId="0" applyNumberFormat="1" applyFont="1" applyFill="1" applyBorder="1" applyAlignment="1">
      <x:alignment vertical="center" wrapText="1"/>
    </x:xf>
    <x:xf numFmtId="0" fontId="11" fillId="3" borderId="4" xfId="0" applyNumberFormat="1" applyFont="1" applyFill="1" applyBorder="1" applyAlignment="1">
      <x:alignment vertical="center" wrapText="1"/>
    </x:xf>
    <x:xf numFmtId="0" fontId="11" fillId="3" borderId="21" xfId="0" applyNumberFormat="1" applyFont="1" applyFill="1" applyBorder="1" applyAlignment="1">
      <x:alignment vertical="center" wrapText="1"/>
    </x:xf>
    <x:xf numFmtId="0" fontId="12" fillId="3" borderId="17" xfId="0" applyNumberFormat="1" applyFont="1" applyFill="1" applyBorder="1" applyAlignment="1">
      <x:alignment vertical="center" wrapText="1"/>
    </x:xf>
    <x:xf numFmtId="0" fontId="12" fillId="3" borderId="18" xfId="0" applyNumberFormat="1" applyFont="1" applyFill="1" applyBorder="1" applyAlignment="1">
      <x:alignment vertical="center" wrapText="1"/>
    </x:xf>
    <x:xf numFmtId="0" fontId="12" fillId="3" borderId="19" xfId="0" applyNumberFormat="1" applyFont="1" applyFill="1" applyBorder="1" applyAlignment="1">
      <x:alignment vertical="center" wrapText="1"/>
    </x:xf>
    <x:xf numFmtId="0" fontId="12" fillId="3" borderId="20" xfId="0" applyNumberFormat="1" applyFont="1" applyFill="1" applyBorder="1" applyAlignment="1">
      <x:alignment vertical="center" wrapText="1"/>
    </x:xf>
    <x:xf numFmtId="0" fontId="12" fillId="3" borderId="4" xfId="0" applyNumberFormat="1" applyFont="1" applyFill="1" applyBorder="1" applyAlignment="1">
      <x:alignment vertical="center" wrapText="1"/>
    </x:xf>
    <x:xf numFmtId="0" fontId="12" fillId="3" borderId="21" xfId="0" applyNumberFormat="1" applyFont="1" applyFill="1" applyBorder="1" applyAlignment="1">
      <x:alignment vertical="center" wrapText="1"/>
    </x:xf>
    <x:xf numFmtId="0" fontId="8" fillId="3" borderId="4" xfId="0" applyNumberFormat="1" applyFont="1" applyFill="1" applyBorder="1" applyAlignment="1">
      <x:alignment vertical="top" wrapText="1"/>
    </x:xf>
    <x:xf numFmtId="0" fontId="8" fillId="3" borderId="5" xfId="0" applyNumberFormat="1" applyFont="1" applyFill="1" applyBorder="1" applyAlignment="1">
      <x:alignment vertical="top" wrapText="1"/>
    </x:xf>
    <x:xf numFmtId="0" fontId="13" fillId="3" borderId="4" xfId="0" applyNumberFormat="1" applyFont="1" applyFill="1" applyBorder="1" applyAlignment="1">
      <x:alignment vertical="top" wrapText="1"/>
    </x:xf>
    <x:xf numFmtId="0" fontId="13" fillId="3" borderId="5" xfId="0" applyNumberFormat="1" applyFont="1" applyFill="1" applyBorder="1" applyAlignment="1">
      <x:alignment vertical="top" wrapText="1"/>
    </x:xf>
    <x:xf numFmtId="0" fontId="13" fillId="3" borderId="22" xfId="0" applyNumberFormat="1" applyFont="1" applyFill="1" applyBorder="1" applyAlignment="1">
      <x:alignment vertical="top" wrapText="1"/>
    </x:xf>
    <x:xf numFmtId="0" fontId="13" fillId="3" borderId="22" xfId="0" applyNumberFormat="1" applyFont="1" applyFill="1" applyBorder="1" applyAlignment="1">
      <x:alignment vertical="center" wrapText="1"/>
    </x:xf>
    <x:xf numFmtId="201" fontId="13" fillId="3" borderId="22" xfId="0" applyNumberFormat="1" applyFont="1" applyFill="1" applyBorder="1" applyAlignment="1">
      <x:alignment vertical="center" wrapText="1"/>
    </x:xf>
    <x:xf numFmtId="0" fontId="8" fillId="8" borderId="4" xfId="0" applyNumberFormat="1" applyFont="1" applyFill="1" applyBorder="1" applyAlignment="1">
      <x:alignment vertical="top" wrapText="1"/>
    </x:xf>
    <x:xf numFmtId="0" fontId="8" fillId="8" borderId="5" xfId="0" applyNumberFormat="1" applyFont="1" applyFill="1" applyBorder="1" applyAlignment="1">
      <x:alignment vertical="top" wrapText="1"/>
    </x:xf>
    <x:xf numFmtId="0" fontId="13" fillId="8" borderId="4" xfId="0" applyNumberFormat="1" applyFont="1" applyFill="1" applyBorder="1" applyAlignment="1">
      <x:alignment vertical="top" wrapText="1"/>
    </x:xf>
    <x:xf numFmtId="0" fontId="13" fillId="8" borderId="5" xfId="0" applyNumberFormat="1" applyFont="1" applyFill="1" applyBorder="1" applyAlignment="1">
      <x:alignment vertical="top" wrapText="1"/>
    </x:xf>
    <x:xf numFmtId="0" fontId="13" fillId="8" borderId="4" xfId="0" applyNumberFormat="1" applyFont="1" applyFill="1" applyBorder="1" applyAlignment="1">
      <x:alignment horizontal="center" vertical="top" wrapText="1"/>
    </x:xf>
    <x:xf numFmtId="0" fontId="13" fillId="8" borderId="5" xfId="0" applyNumberFormat="1" applyFont="1" applyFill="1" applyBorder="1" applyAlignment="1">
      <x:alignment horizontal="center" vertical="top" wrapText="1"/>
    </x:xf>
    <x:xf numFmtId="0" fontId="13" fillId="8" borderId="4" xfId="0" applyNumberFormat="1" applyFont="1" applyFill="1" applyBorder="1" applyAlignment="1">
      <x:alignment horizontal="center" vertical="center" wrapText="1"/>
    </x:xf>
    <x:xf numFmtId="0" fontId="13" fillId="8" borderId="5" xfId="0" applyNumberFormat="1" applyFont="1" applyFill="1" applyBorder="1" applyAlignment="1">
      <x:alignment horizontal="center" vertical="center" wrapText="1"/>
    </x:xf>
    <x:xf numFmtId="202" fontId="8" fillId="6" borderId="7" xfId="0" applyNumberFormat="1" applyFont="1" applyFill="1" applyBorder="1" applyAlignment="1">
      <x:alignment vertical="top" wrapText="1"/>
    </x:xf>
    <x:xf numFmtId="202" fontId="8" fillId="6" borderId="5" xfId="0" applyNumberFormat="1" applyFont="1" applyFill="1" applyBorder="1" applyAlignment="1">
      <x:alignment vertical="top" wrapText="1"/>
    </x:xf>
    <x:xf numFmtId="202" fontId="8" fillId="6" borderId="12" xfId="0" applyNumberFormat="1" applyFont="1" applyFill="1" applyBorder="1" applyAlignment="1">
      <x:alignment vertical="top" wrapText="1"/>
    </x:xf>
    <x:xf numFmtId="203" fontId="13" fillId="3" borderId="22" xfId="0" applyNumberFormat="1" applyFont="1" applyFill="1" applyBorder="1" applyAlignment="1">
      <x:alignment vertical="center" wrapText="1"/>
    </x:xf>
    <x:xf numFmtId="202" fontId="8" fillId="6" borderId="14" xfId="0" applyNumberFormat="1" applyFont="1" applyFill="1" applyBorder="1" applyAlignment="1">
      <x:alignment vertical="top" wrapText="1"/>
    </x:xf>
    <x:xf numFmtId="202" fontId="8" fillId="6" borderId="15" xfId="0" applyNumberFormat="1" applyFont="1" applyFill="1" applyBorder="1" applyAlignment="1">
      <x:alignment vertical="top" wrapText="1"/>
    </x:xf>
    <x:xf numFmtId="204" fontId="8" fillId="6" borderId="15" xfId="0" applyNumberFormat="1" applyFont="1" applyFill="1" applyBorder="1" applyAlignment="1">
      <x:alignment vertical="top" wrapText="1"/>
    </x:xf>
    <x:xf numFmtId="203" fontId="8" fillId="6" borderId="15" xfId="0" applyNumberFormat="1" applyFont="1" applyFill="1" applyBorder="1" applyAlignment="1">
      <x:alignment vertical="top" wrapText="1"/>
    </x:xf>
    <x:xf numFmtId="205" fontId="8" fillId="6" borderId="16" xfId="0" applyNumberFormat="1" applyFont="1" applyFill="1" applyBorder="1" applyAlignment="1">
      <x:alignment vertical="top" wrapText="1"/>
    </x:xf>
    <x:xf numFmtId="205" fontId="13" fillId="3" borderId="22" xfId="0" applyNumberFormat="1" applyFont="1" applyFill="1" applyBorder="1" applyAlignment="1">
      <x:alignment vertical="center" wrapText="1"/>
    </x:xf>
    <x:xf numFmtId="0" fontId="13" fillId="3" borderId="23" xfId="0" applyNumberFormat="1" applyFont="1" applyFill="1" applyBorder="1" applyAlignment="1">
      <x:alignment vertical="top" wrapText="1"/>
    </x:xf>
    <x:xf numFmtId="0" fontId="13" fillId="3" borderId="24" xfId="0" applyNumberFormat="1" applyFont="1" applyFill="1" applyBorder="1" applyAlignment="1">
      <x:alignment vertical="top" wrapText="1"/>
    </x:xf>
    <x:xf numFmtId="0" fontId="13" fillId="3" borderId="23" xfId="0" applyNumberFormat="1" applyFont="1" applyFill="1" applyBorder="1" applyAlignment="1">
      <x:alignment vertical="center" wrapText="1"/>
    </x:xf>
    <x:xf numFmtId="0" fontId="13" fillId="3" borderId="5" xfId="0" applyNumberFormat="1" applyFont="1" applyFill="1" applyBorder="1" applyAlignment="1">
      <x:alignment vertical="center" wrapText="1"/>
    </x:xf>
    <x:xf numFmtId="0" fontId="13" fillId="3" borderId="24" xfId="0" applyNumberFormat="1" applyFont="1" applyFill="1" applyBorder="1" applyAlignment="1">
      <x:alignment vertical="center" wrapText="1"/>
    </x:xf>
    <x:xf numFmtId="203" fontId="13" fillId="3" borderId="23" xfId="0" applyNumberFormat="1" applyFont="1" applyFill="1" applyBorder="1" applyAlignment="1">
      <x:alignment vertical="center" wrapText="1"/>
    </x:xf>
    <x:xf numFmtId="203" fontId="13" fillId="3" borderId="5" xfId="0" applyNumberFormat="1" applyFont="1" applyFill="1" applyBorder="1" applyAlignment="1">
      <x:alignment vertical="center" wrapText="1"/>
    </x:xf>
    <x:xf numFmtId="203" fontId="13" fillId="3" borderId="24" xfId="0" applyNumberFormat="1" applyFont="1" applyFill="1" applyBorder="1" applyAlignment="1">
      <x:alignment vertical="center" wrapText="1"/>
    </x:xf>
    <x:xf numFmtId="0" fontId="14" fillId="7" borderId="0" xfId="0" applyNumberFormat="1" applyFont="1" applyFill="1" applyBorder="1"/>
    <x:xf numFmtId="0" fontId="14" fillId="7" borderId="0" xfId="0" applyNumberFormat="1" applyFont="1" applyFill="1" applyBorder="1" applyAlignment="1">
      <x:alignment vertical="center"/>
    </x:xf>
    <x:xf numFmtId="200" fontId="5" fillId="0" borderId="0" xfId="0" applyNumberFormat="1" applyFont="1" applyFill="1" applyBorder="1"/>
    <x:xf numFmtId="200" fontId="5" fillId="6" borderId="0" xfId="0" applyNumberFormat="1" applyFont="1" applyFill="1" applyBorder="1"/>
    <x:xf numFmtId="200" fontId="15" fillId="6" borderId="0" xfId="0" applyNumberFormat="1" applyFont="1" applyFill="1" applyBorder="1"/>
    <x:xf numFmtId="200" fontId="15" fillId="6" borderId="25" xfId="0" applyNumberFormat="1" applyFont="1" applyFill="1" applyBorder="1"/>
    <x:xf numFmtId="200" fontId="15" fillId="6" borderId="26" xfId="0" applyNumberFormat="1" applyFont="1" applyFill="1" applyBorder="1"/>
    <x:xf numFmtId="200" fontId="15" fillId="6" borderId="25" xfId="0" applyNumberFormat="1" applyFont="1" applyFill="1" applyBorder="1" applyAlignment="1">
      <x:alignment wrapText="1"/>
    </x:xf>
    <x:xf numFmtId="200" fontId="15" fillId="6" borderId="26" xfId="0" applyNumberFormat="1" applyFont="1" applyFill="1" applyBorder="1" applyAlignment="1">
      <x:alignment wrapText="1"/>
    </x:xf>
    <x:xf numFmtId="200" fontId="15" fillId="6" borderId="25" xfId="0" applyNumberFormat="1" applyFont="1" applyFill="1" applyBorder="1" applyAlignment="1">
      <x:alignment vertical="top" wrapText="1"/>
    </x:xf>
    <x:xf numFmtId="200" fontId="15" fillId="6" borderId="26" xfId="0" applyNumberFormat="1" applyFont="1" applyFill="1" applyBorder="1" applyAlignment="1">
      <x:alignment vertical="top" wrapText="1"/>
    </x:xf>
    <x:xf numFmtId="0" fontId="16" fillId="4" borderId="0" xfId="0" applyNumberFormat="1" applyFont="1" applyFill="1" applyBorder="1"/>
    <x:xf numFmtId="0" fontId="16" fillId="4" borderId="0" xfId="0" applyNumberFormat="1" applyFont="1" applyFill="1" applyBorder="1" applyAlignment="1">
      <x:alignment wrapText="1"/>
    </x:xf>
    <x:xf numFmtId="200" fontId="13" fillId="3" borderId="22" xfId="0" applyNumberFormat="1" applyFont="1" applyFill="1" applyBorder="1" applyAlignment="1">
      <x:alignment vertical="center" wrapText="1"/>
    </x:xf>
    <x:xf numFmtId="202" fontId="8" fillId="6" borderId="8" xfId="0" applyNumberFormat="1" applyFont="1" applyFill="1" applyBorder="1" applyAlignment="1">
      <x:alignment vertical="top" wrapText="1"/>
    </x:xf>
    <x:xf numFmtId="202" fontId="8" fillId="6" borderId="10" xfId="0" applyNumberFormat="1" applyFont="1" applyFill="1" applyBorder="1" applyAlignment="1">
      <x:alignment vertical="top" wrapText="1"/>
    </x:xf>
    <x:xf numFmtId="202" fontId="8" fillId="6" borderId="13" xfId="0" applyNumberFormat="1" applyFont="1" applyFill="1" applyBorder="1" applyAlignment="1">
      <x:alignment vertical="top" wrapText="1"/>
    </x:xf>
    <x:xf numFmtId="204" fontId="13" fillId="3" borderId="23" xfId="0" applyNumberFormat="1" applyFont="1" applyFill="1" applyBorder="1" applyAlignment="1">
      <x:alignment vertical="center" wrapText="1"/>
    </x:xf>
    <x:xf numFmtId="204" fontId="13" fillId="3" borderId="24" xfId="0" applyNumberFormat="1" applyFont="1" applyFill="1" applyBorder="1" applyAlignment="1">
      <x:alignment vertical="center" wrapText="1"/>
    </x:xf>
    <x:xf numFmtId="200" fontId="8" fillId="6" borderId="6" xfId="0" applyNumberFormat="1" applyFont="1" applyFill="1" applyBorder="1" applyAlignment="1">
      <x:alignment vertical="top" wrapText="1"/>
    </x:xf>
    <x:xf numFmtId="200" fontId="8" fillId="6" borderId="9" xfId="0" applyNumberFormat="1" applyFont="1" applyFill="1" applyBorder="1" applyAlignment="1">
      <x:alignment vertical="top" wrapText="1"/>
    </x:xf>
    <x:xf numFmtId="200" fontId="8" fillId="6" borderId="11" xfId="0" applyNumberFormat="1" applyFont="1" applyFill="1" applyBorder="1" applyAlignment="1">
      <x:alignment vertical="top" wrapText="1"/>
    </x:xf>
    <x:xf numFmtId="205" fontId="8" fillId="6" borderId="7" xfId="0" applyNumberFormat="1" applyFont="1" applyFill="1" applyBorder="1" applyAlignment="1">
      <x:alignment vertical="top" wrapText="1"/>
    </x:xf>
    <x:xf numFmtId="205" fontId="8" fillId="6" borderId="8" xfId="0" applyNumberFormat="1" applyFont="1" applyFill="1" applyBorder="1" applyAlignment="1">
      <x:alignment vertical="top" wrapText="1"/>
    </x:xf>
    <x:xf numFmtId="205" fontId="8" fillId="6" borderId="5" xfId="0" applyNumberFormat="1" applyFont="1" applyFill="1" applyBorder="1" applyAlignment="1">
      <x:alignment vertical="top" wrapText="1"/>
    </x:xf>
    <x:xf numFmtId="205" fontId="8" fillId="6" borderId="10" xfId="0" applyNumberFormat="1" applyFont="1" applyFill="1" applyBorder="1" applyAlignment="1">
      <x:alignment vertical="top" wrapText="1"/>
    </x:xf>
    <x:xf numFmtId="205" fontId="8" fillId="6" borderId="12" xfId="0" applyNumberFormat="1" applyFont="1" applyFill="1" applyBorder="1" applyAlignment="1">
      <x:alignment vertical="top" wrapText="1"/>
    </x:xf>
    <x:xf numFmtId="205" fontId="8" fillId="6" borderId="13" xfId="0" applyNumberFormat="1" applyFont="1" applyFill="1" applyBorder="1" applyAlignment="1">
      <x:alignment vertical="top" wrapText="1"/>
    </x:xf>
    <x:xf numFmtId="200" fontId="13" fillId="3" borderId="23" xfId="0" applyNumberFormat="1" applyFont="1" applyFill="1" applyBorder="1" applyAlignment="1">
      <x:alignment vertical="center" wrapText="1"/>
    </x:xf>
    <x:xf numFmtId="202" fontId="13" fillId="3" borderId="5" xfId="0" applyNumberFormat="1" applyFont="1" applyFill="1" applyBorder="1" applyAlignment="1">
      <x:alignment vertical="center" wrapText="1"/>
    </x:xf>
    <x:xf numFmtId="205" fontId="13" fillId="3" borderId="5" xfId="0" applyNumberFormat="1" applyFont="1" applyFill="1" applyBorder="1" applyAlignment="1">
      <x:alignment vertical="center" wrapText="1"/>
    </x:xf>
    <x:xf numFmtId="204" fontId="13" fillId="3" borderId="5" xfId="0" applyNumberFormat="1" applyFont="1" applyFill="1" applyBorder="1" applyAlignment="1">
      <x:alignment vertical="center" wrapText="1"/>
    </x:xf>
    <x:xf numFmtId="204" fontId="13" fillId="3" borderId="22" xfId="0" applyNumberFormat="1" applyFont="1" applyFill="1" applyBorder="1" applyAlignment="1">
      <x:alignment vertical="center" wrapText="1"/>
    </x:xf>
    <x:xf numFmtId="0" fontId="5" fillId="6" borderId="0" xfId="0" applyNumberFormat="1" applyFont="1" applyFill="1" applyBorder="1"/>
    <x:xf numFmtId="0" fontId="15" fillId="6" borderId="0" xfId="0" applyNumberFormat="1" applyFont="1" applyFill="1" applyBorder="1"/>
    <x:xf numFmtId="0" fontId="15" fillId="6" borderId="27" xfId="0" applyNumberFormat="1" applyFont="1" applyFill="1" applyBorder="1"/>
    <x:xf numFmtId="0" fontId="15" fillId="6" borderId="28" xfId="0" applyNumberFormat="1" applyFont="1" applyFill="1" applyBorder="1"/>
    <x:xf numFmtId="0" fontId="15" fillId="6" borderId="29" xfId="0" applyNumberFormat="1" applyFont="1" applyFill="1" applyBorder="1"/>
    <x:xf numFmtId="0" fontId="15" fillId="6" borderId="27" xfId="0" applyNumberFormat="1" applyFont="1" applyFill="1" applyBorder="1" applyAlignment="1">
      <x:alignment wrapText="1"/>
    </x:xf>
    <x:xf numFmtId="0" fontId="15" fillId="6" borderId="28" xfId="0" applyNumberFormat="1" applyFont="1" applyFill="1" applyBorder="1" applyAlignment="1">
      <x:alignment wrapText="1"/>
    </x:xf>
    <x:xf numFmtId="0" fontId="15" fillId="6" borderId="29" xfId="0" applyNumberFormat="1" applyFont="1" applyFill="1" applyBorder="1" applyAlignment="1">
      <x:alignment wrapText="1"/>
    </x:xf>
    <x:xf numFmtId="0" fontId="15" fillId="6" borderId="27" xfId="0" applyNumberFormat="1" applyFont="1" applyFill="1" applyBorder="1" applyAlignment="1">
      <x:alignment vertical="top" wrapText="1"/>
    </x:xf>
    <x:xf numFmtId="0" fontId="15" fillId="6" borderId="28" xfId="0" applyNumberFormat="1" applyFont="1" applyFill="1" applyBorder="1" applyAlignment="1">
      <x:alignment vertical="top" wrapText="1"/>
    </x:xf>
    <x:xf numFmtId="0" fontId="15" fillId="6" borderId="29" xfId="0" applyNumberFormat="1" applyFont="1" applyFill="1" applyBorder="1" applyAlignment="1">
      <x:alignment vertical="top" wrapText="1"/>
    </x:xf>
    <x:xf numFmtId="0" fontId="11" fillId="3" borderId="23" xfId="0" applyNumberFormat="1" applyFont="1" applyFill="1" applyBorder="1"/>
    <x:xf numFmtId="0" fontId="11" fillId="3" borderId="5" xfId="0" applyNumberFormat="1" applyFont="1" applyFill="1" applyBorder="1"/>
    <x:xf numFmtId="0" fontId="11" fillId="3" borderId="24" xfId="0" applyNumberFormat="1" applyFont="1" applyFill="1" applyBorder="1"/>
    <x:xf numFmtId="0" fontId="11" fillId="3" borderId="23" xfId="0" applyNumberFormat="1" applyFont="1" applyFill="1" applyBorder="1" applyAlignment="1">
      <x:alignment wrapText="1"/>
    </x:xf>
    <x:xf numFmtId="0" fontId="11" fillId="3" borderId="5" xfId="0" applyNumberFormat="1" applyFont="1" applyFill="1" applyBorder="1" applyAlignment="1">
      <x:alignment wrapText="1"/>
    </x:xf>
    <x:xf numFmtId="0" fontId="11" fillId="3" borderId="24" xfId="0" applyNumberFormat="1" applyFont="1" applyFill="1" applyBorder="1" applyAlignment="1">
      <x:alignment wrapText="1"/>
    </x:xf>
    <x:xf numFmtId="0" fontId="11" fillId="3" borderId="23" xfId="0" applyNumberFormat="1" applyFont="1" applyFill="1" applyBorder="1" applyAlignment="1">
      <x:alignment vertical="center" wrapText="1"/>
    </x:xf>
    <x:xf numFmtId="0" fontId="11" fillId="3" borderId="5" xfId="0" applyNumberFormat="1" applyFont="1" applyFill="1" applyBorder="1" applyAlignment="1">
      <x:alignment vertical="center" wrapText="1"/>
    </x:xf>
    <x:xf numFmtId="0" fontId="11" fillId="3" borderId="24" xfId="0" applyNumberFormat="1" applyFont="1" applyFill="1" applyBorder="1" applyAlignment="1">
      <x:alignment vertical="center" wrapText="1"/>
    </x:xf>
    <x:xf numFmtId="0" fontId="17" fillId="3" borderId="23" xfId="0" applyNumberFormat="1" applyFont="1" applyFill="1" applyBorder="1" applyAlignment="1">
      <x:alignment vertical="center" wrapText="1"/>
    </x:xf>
    <x:xf numFmtId="0" fontId="13" fillId="3" borderId="24" xfId="0" applyNumberFormat="1" applyFont="1" applyFill="1" applyBorder="1" applyAlignment="1">
      <x:alignment horizontal="center" vertical="center" wrapText="1"/>
    </x:xf>
    <x:xf numFmtId="0" fontId="11" fillId="3" borderId="0" xfId="0" applyNumberFormat="1" applyFont="1" applyFill="1" applyBorder="1" applyAlignment="1">
      <x:alignment wrapText="1"/>
    </x:xf>
    <x:xf numFmtId="0" fontId="11" fillId="3" borderId="0" xfId="0" applyNumberFormat="1" applyFont="1" applyFill="1" applyBorder="1" applyAlignment="1">
      <x:alignment vertical="center" wrapText="1"/>
    </x:xf>
    <x:xf numFmtId="0" fontId="5" fillId="9" borderId="0" xfId="0" applyNumberFormat="1" applyFont="1" applyFill="1" applyBorder="1"/>
    <x:xf numFmtId="0" fontId="18" fillId="9" borderId="0" xfId="0" applyNumberFormat="1" applyFont="1" applyFill="1" applyBorder="1"/>
    <x:xf numFmtId="0" fontId="18" fillId="9" borderId="0" xfId="0" applyNumberFormat="1" applyFont="1" applyFill="1" applyBorder="1" applyAlignment="1">
      <x:alignment wrapText="1"/>
    </x:xf>
    <x:xf numFmtId="0" fontId="19" fillId="0" borderId="4" xfId="0" applyNumberFormat="1" applyFont="1" applyFill="1" applyBorder="1" applyAlignment="1">
      <x:alignment vertical="top" wrapText="1"/>
    </x:xf>
    <x:xf numFmtId="0" fontId="19" fillId="0" borderId="5" xfId="0" applyNumberFormat="1" applyFont="1" applyFill="1" applyBorder="1" applyAlignment="1">
      <x:alignment vertical="top" wrapText="1"/>
    </x:xf>
    <x:xf numFmtId="200" fontId="8" fillId="0" borderId="4" xfId="0" applyNumberFormat="1" applyFont="1" applyFill="1" applyBorder="1" applyAlignment="1">
      <x:alignment vertical="top" wrapText="1"/>
    </x:xf>
    <x:xf numFmtId="200" fontId="8" fillId="0" borderId="5" xfId="0" applyNumberFormat="1" applyFont="1" applyFill="1" applyBorder="1" applyAlignment="1">
      <x:alignment vertical="top" wrapText="1"/>
    </x:xf>
    <x:xf numFmtId="0" fontId="15" fillId="6" borderId="30" xfId="0" applyNumberFormat="1" applyFont="1" applyFill="1" applyBorder="1"/>
    <x:xf numFmtId="0" fontId="15" fillId="6" borderId="30" xfId="0" applyNumberFormat="1" applyFont="1" applyFill="1" applyBorder="1" applyAlignment="1">
      <x:alignment wrapText="1"/>
    </x:xf>
    <x:xf numFmtId="0" fontId="15" fillId="6" borderId="30" xfId="0" applyNumberFormat="1" applyFont="1" applyFill="1" applyBorder="1" applyAlignment="1">
      <x:alignment vertical="top" wrapText="1"/>
    </x:xf>
    <x:xf numFmtId="201" fontId="15" fillId="6" borderId="30" xfId="0" applyNumberFormat="1" applyFont="1" applyFill="1" applyBorder="1" applyAlignment="1">
      <x:alignment vertical="top" wrapText="1"/>
    </x:xf>
    <x:xf numFmtId="0" fontId="14" fillId="5" borderId="0" xfId="0" applyNumberFormat="1" applyFont="1" applyFill="1" applyBorder="1"/>
    <x:xf numFmtId="0" fontId="14" fillId="5" borderId="0" xfId="0" applyNumberFormat="1" applyFont="1" applyFill="1" applyBorder="1" applyAlignment="1">
      <x:alignment horizontal="center"/>
    </x:xf>
    <x:xf numFmtId="0" fontId="14" fillId="5" borderId="0" xfId="0" applyNumberFormat="1" applyFont="1" applyFill="1" applyBorder="1" applyAlignment="1">
      <x:alignment horizontal="center" vertical="center"/>
    </x:xf>
    <x:xf numFmtId="0" fontId="20" fillId="3" borderId="0" xfId="0" applyNumberFormat="1" applyFont="1" applyFill="1" applyBorder="1"/>
    <x:xf numFmtId="0" fontId="20" fillId="3" borderId="17" xfId="0" applyNumberFormat="1" applyFont="1" applyFill="1" applyBorder="1"/>
    <x:xf numFmtId="0" fontId="20" fillId="3" borderId="18" xfId="0" applyNumberFormat="1" applyFont="1" applyFill="1" applyBorder="1"/>
    <x:xf numFmtId="0" fontId="20" fillId="3" borderId="19" xfId="0" applyNumberFormat="1" applyFont="1" applyFill="1" applyBorder="1"/>
    <x:xf numFmtId="0" fontId="20" fillId="3" borderId="31" xfId="0" applyNumberFormat="1" applyFont="1" applyFill="1" applyBorder="1"/>
    <x:xf numFmtId="0" fontId="20" fillId="3" borderId="32" xfId="0" applyNumberFormat="1" applyFont="1" applyFill="1" applyBorder="1"/>
    <x:xf numFmtId="0" fontId="20" fillId="3" borderId="20" xfId="0" applyNumberFormat="1" applyFont="1" applyFill="1" applyBorder="1"/>
    <x:xf numFmtId="0" fontId="20" fillId="3" borderId="4" xfId="0" applyNumberFormat="1" applyFont="1" applyFill="1" applyBorder="1"/>
    <x:xf numFmtId="0" fontId="20" fillId="3" borderId="21" xfId="0" applyNumberFormat="1" applyFont="1" applyFill="1" applyBorder="1"/>
    <x:xf numFmtId="201" fontId="20" fillId="3" borderId="17" xfId="0" applyNumberFormat="1" applyFont="1" applyFill="1" applyBorder="1"/>
    <x:xf numFmtId="201" fontId="20" fillId="3" borderId="18" xfId="0" applyNumberFormat="1" applyFont="1" applyFill="1" applyBorder="1"/>
    <x:xf numFmtId="201" fontId="20" fillId="3" borderId="19" xfId="0" applyNumberFormat="1" applyFont="1" applyFill="1" applyBorder="1"/>
    <x:xf numFmtId="201" fontId="20" fillId="3" borderId="31" xfId="0" applyNumberFormat="1" applyFont="1" applyFill="1" applyBorder="1"/>
    <x:xf numFmtId="201" fontId="20" fillId="3" borderId="0" xfId="0" applyNumberFormat="1" applyFont="1" applyFill="1" applyBorder="1"/>
    <x:xf numFmtId="201" fontId="20" fillId="3" borderId="32" xfId="0" applyNumberFormat="1" applyFont="1" applyFill="1" applyBorder="1"/>
    <x:xf numFmtId="201" fontId="20" fillId="3" borderId="20" xfId="0" applyNumberFormat="1" applyFont="1" applyFill="1" applyBorder="1"/>
    <x:xf numFmtId="201" fontId="20" fillId="3" borderId="4" xfId="0" applyNumberFormat="1" applyFont="1" applyFill="1" applyBorder="1"/>
    <x:xf numFmtId="201" fontId="20" fillId="3" borderId="21" xfId="0" applyNumberFormat="1" applyFont="1" applyFill="1" applyBorder="1"/>
    <x:xf numFmtId="201" fontId="20" fillId="3" borderId="17" xfId="0" applyNumberFormat="1" applyFont="1" applyFill="1" applyBorder="1" applyAlignment="1">
      <x:alignment horizontal="center"/>
    </x:xf>
    <x:xf numFmtId="201" fontId="20" fillId="3" borderId="18" xfId="0" applyNumberFormat="1" applyFont="1" applyFill="1" applyBorder="1" applyAlignment="1">
      <x:alignment horizontal="center"/>
    </x:xf>
    <x:xf numFmtId="201" fontId="20" fillId="3" borderId="19" xfId="0" applyNumberFormat="1" applyFont="1" applyFill="1" applyBorder="1" applyAlignment="1">
      <x:alignment horizontal="center"/>
    </x:xf>
    <x:xf numFmtId="201" fontId="20" fillId="3" borderId="31" xfId="0" applyNumberFormat="1" applyFont="1" applyFill="1" applyBorder="1" applyAlignment="1">
      <x:alignment horizontal="center"/>
    </x:xf>
    <x:xf numFmtId="201" fontId="20" fillId="3" borderId="0" xfId="0" applyNumberFormat="1" applyFont="1" applyFill="1" applyBorder="1" applyAlignment="1">
      <x:alignment horizontal="center"/>
    </x:xf>
    <x:xf numFmtId="201" fontId="20" fillId="3" borderId="32" xfId="0" applyNumberFormat="1" applyFont="1" applyFill="1" applyBorder="1" applyAlignment="1">
      <x:alignment horizontal="center"/>
    </x:xf>
    <x:xf numFmtId="201" fontId="20" fillId="3" borderId="20" xfId="0" applyNumberFormat="1" applyFont="1" applyFill="1" applyBorder="1" applyAlignment="1">
      <x:alignment horizontal="center"/>
    </x:xf>
    <x:xf numFmtId="201" fontId="20" fillId="3" borderId="4" xfId="0" applyNumberFormat="1" applyFont="1" applyFill="1" applyBorder="1" applyAlignment="1">
      <x:alignment horizontal="center"/>
    </x:xf>
    <x:xf numFmtId="201" fontId="20" fillId="3" borderId="21" xfId="0" applyNumberFormat="1" applyFont="1" applyFill="1" applyBorder="1" applyAlignment="1">
      <x:alignment horizontal="center"/>
    </x:xf>
    <x:xf numFmtId="201" fontId="20" fillId="3" borderId="17" xfId="0" applyNumberFormat="1" applyFont="1" applyFill="1" applyBorder="1" applyAlignment="1">
      <x:alignment horizontal="center" vertical="center"/>
    </x:xf>
    <x:xf numFmtId="201" fontId="20" fillId="3" borderId="18" xfId="0" applyNumberFormat="1" applyFont="1" applyFill="1" applyBorder="1" applyAlignment="1">
      <x:alignment horizontal="center" vertical="center"/>
    </x:xf>
    <x:xf numFmtId="201" fontId="20" fillId="3" borderId="19" xfId="0" applyNumberFormat="1" applyFont="1" applyFill="1" applyBorder="1" applyAlignment="1">
      <x:alignment horizontal="center" vertical="center"/>
    </x:xf>
    <x:xf numFmtId="201" fontId="20" fillId="3" borderId="31" xfId="0" applyNumberFormat="1" applyFont="1" applyFill="1" applyBorder="1" applyAlignment="1">
      <x:alignment horizontal="center" vertical="center"/>
    </x:xf>
    <x:xf numFmtId="201" fontId="20" fillId="3" borderId="0" xfId="0" applyNumberFormat="1" applyFont="1" applyFill="1" applyBorder="1" applyAlignment="1">
      <x:alignment horizontal="center" vertical="center"/>
    </x:xf>
    <x:xf numFmtId="201" fontId="20" fillId="3" borderId="32" xfId="0" applyNumberFormat="1" applyFont="1" applyFill="1" applyBorder="1" applyAlignment="1">
      <x:alignment horizontal="center" vertical="center"/>
    </x:xf>
    <x:xf numFmtId="201" fontId="20" fillId="3" borderId="20" xfId="0" applyNumberFormat="1" applyFont="1" applyFill="1" applyBorder="1" applyAlignment="1">
      <x:alignment horizontal="center" vertical="center"/>
    </x:xf>
    <x:xf numFmtId="201" fontId="20" fillId="3" borderId="4" xfId="0" applyNumberFormat="1" applyFont="1" applyFill="1" applyBorder="1" applyAlignment="1">
      <x:alignment horizontal="center" vertical="center"/>
    </x:xf>
    <x:xf numFmtId="201" fontId="20" fillId="3" borderId="21" xfId="0" applyNumberFormat="1" applyFont="1" applyFill="1" applyBorder="1" applyAlignment="1">
      <x:alignment horizontal="center" vertical="center"/>
    </x:xf>
    <x:xf numFmtId="202" fontId="20" fillId="3" borderId="17" xfId="0" applyNumberFormat="1" applyFont="1" applyFill="1" applyBorder="1"/>
    <x:xf numFmtId="202" fontId="20" fillId="3" borderId="18" xfId="0" applyNumberFormat="1" applyFont="1" applyFill="1" applyBorder="1"/>
    <x:xf numFmtId="202" fontId="20" fillId="3" borderId="19" xfId="0" applyNumberFormat="1" applyFont="1" applyFill="1" applyBorder="1"/>
    <x:xf numFmtId="202" fontId="20" fillId="3" borderId="31" xfId="0" applyNumberFormat="1" applyFont="1" applyFill="1" applyBorder="1"/>
    <x:xf numFmtId="202" fontId="20" fillId="3" borderId="0" xfId="0" applyNumberFormat="1" applyFont="1" applyFill="1" applyBorder="1"/>
    <x:xf numFmtId="202" fontId="20" fillId="3" borderId="32" xfId="0" applyNumberFormat="1" applyFont="1" applyFill="1" applyBorder="1"/>
    <x:xf numFmtId="202" fontId="20" fillId="3" borderId="20" xfId="0" applyNumberFormat="1" applyFont="1" applyFill="1" applyBorder="1"/>
    <x:xf numFmtId="202" fontId="20" fillId="3" borderId="4" xfId="0" applyNumberFormat="1" applyFont="1" applyFill="1" applyBorder="1"/>
    <x:xf numFmtId="202" fontId="20" fillId="3" borderId="21" xfId="0" applyNumberFormat="1" applyFont="1" applyFill="1" applyBorder="1"/>
    <x:xf numFmtId="202" fontId="20" fillId="3" borderId="17" xfId="0" applyNumberFormat="1" applyFont="1" applyFill="1" applyBorder="1" applyAlignment="1">
      <x:alignment horizontal="center"/>
    </x:xf>
    <x:xf numFmtId="202" fontId="20" fillId="3" borderId="18" xfId="0" applyNumberFormat="1" applyFont="1" applyFill="1" applyBorder="1" applyAlignment="1">
      <x:alignment horizontal="center"/>
    </x:xf>
    <x:xf numFmtId="202" fontId="20" fillId="3" borderId="19" xfId="0" applyNumberFormat="1" applyFont="1" applyFill="1" applyBorder="1" applyAlignment="1">
      <x:alignment horizontal="center"/>
    </x:xf>
    <x:xf numFmtId="202" fontId="20" fillId="3" borderId="31" xfId="0" applyNumberFormat="1" applyFont="1" applyFill="1" applyBorder="1" applyAlignment="1">
      <x:alignment horizontal="center"/>
    </x:xf>
    <x:xf numFmtId="202" fontId="20" fillId="3" borderId="0" xfId="0" applyNumberFormat="1" applyFont="1" applyFill="1" applyBorder="1" applyAlignment="1">
      <x:alignment horizontal="center"/>
    </x:xf>
    <x:xf numFmtId="202" fontId="20" fillId="3" borderId="32" xfId="0" applyNumberFormat="1" applyFont="1" applyFill="1" applyBorder="1" applyAlignment="1">
      <x:alignment horizontal="center"/>
    </x:xf>
    <x:xf numFmtId="202" fontId="20" fillId="3" borderId="20" xfId="0" applyNumberFormat="1" applyFont="1" applyFill="1" applyBorder="1" applyAlignment="1">
      <x:alignment horizontal="center"/>
    </x:xf>
    <x:xf numFmtId="202" fontId="20" fillId="3" borderId="4" xfId="0" applyNumberFormat="1" applyFont="1" applyFill="1" applyBorder="1" applyAlignment="1">
      <x:alignment horizontal="center"/>
    </x:xf>
    <x:xf numFmtId="202" fontId="20" fillId="3" borderId="21" xfId="0" applyNumberFormat="1" applyFont="1" applyFill="1" applyBorder="1" applyAlignment="1">
      <x:alignment horizontal="center"/>
    </x:xf>
    <x:xf numFmtId="202" fontId="20" fillId="3" borderId="17" xfId="0" applyNumberFormat="1" applyFont="1" applyFill="1" applyBorder="1" applyAlignment="1">
      <x:alignment horizontal="center" vertical="center"/>
    </x:xf>
    <x:xf numFmtId="202" fontId="20" fillId="3" borderId="18" xfId="0" applyNumberFormat="1" applyFont="1" applyFill="1" applyBorder="1" applyAlignment="1">
      <x:alignment horizontal="center" vertical="center"/>
    </x:xf>
    <x:xf numFmtId="202" fontId="20" fillId="3" borderId="19" xfId="0" applyNumberFormat="1" applyFont="1" applyFill="1" applyBorder="1" applyAlignment="1">
      <x:alignment horizontal="center" vertical="center"/>
    </x:xf>
    <x:xf numFmtId="202" fontId="20" fillId="3" borderId="31" xfId="0" applyNumberFormat="1" applyFont="1" applyFill="1" applyBorder="1" applyAlignment="1">
      <x:alignment horizontal="center" vertical="center"/>
    </x:xf>
    <x:xf numFmtId="202" fontId="20" fillId="3" borderId="0" xfId="0" applyNumberFormat="1" applyFont="1" applyFill="1" applyBorder="1" applyAlignment="1">
      <x:alignment horizontal="center" vertical="center"/>
    </x:xf>
    <x:xf numFmtId="202" fontId="20" fillId="3" borderId="32" xfId="0" applyNumberFormat="1" applyFont="1" applyFill="1" applyBorder="1" applyAlignment="1">
      <x:alignment horizontal="center" vertical="center"/>
    </x:xf>
    <x:xf numFmtId="202" fontId="20" fillId="3" borderId="20" xfId="0" applyNumberFormat="1" applyFont="1" applyFill="1" applyBorder="1" applyAlignment="1">
      <x:alignment horizontal="center" vertical="center"/>
    </x:xf>
    <x:xf numFmtId="202" fontId="20" fillId="3" borderId="4" xfId="0" applyNumberFormat="1" applyFont="1" applyFill="1" applyBorder="1" applyAlignment="1">
      <x:alignment horizontal="center" vertical="center"/>
    </x:xf>
    <x:xf numFmtId="202" fontId="20" fillId="3" borderId="21" xfId="0" applyNumberFormat="1" applyFont="1" applyFill="1" applyBorder="1" applyAlignment="1">
      <x:alignment horizontal="center" vertical="center"/>
    </x:xf>
    <x:xf numFmtId="201" fontId="13" fillId="3" borderId="23" xfId="0" applyNumberFormat="1" applyFont="1" applyFill="1" applyBorder="1" applyAlignment="1">
      <x:alignment vertical="center" wrapText="1"/>
    </x:xf>
    <x:xf numFmtId="201" fontId="13" fillId="3" borderId="5" xfId="0" applyNumberFormat="1" applyFont="1" applyFill="1" applyBorder="1" applyAlignment="1">
      <x:alignment vertical="center" wrapText="1"/>
    </x:xf>
    <x:xf numFmtId="0" fontId="11" fillId="3" borderId="31" xfId="0" applyNumberFormat="1" applyFont="1" applyFill="1" applyBorder="1"/>
    <x:xf numFmtId="0" fontId="11" fillId="3" borderId="32" xfId="0" applyNumberFormat="1" applyFont="1" applyFill="1" applyBorder="1"/>
    <x:xf numFmtId="0" fontId="11" fillId="3" borderId="31" xfId="0" applyNumberFormat="1" applyFont="1" applyFill="1" applyBorder="1" applyAlignment="1">
      <x:alignment wrapText="1"/>
    </x:xf>
    <x:xf numFmtId="0" fontId="11" fillId="3" borderId="32" xfId="0" applyNumberFormat="1" applyFont="1" applyFill="1" applyBorder="1" applyAlignment="1">
      <x:alignment wrapText="1"/>
    </x:xf>
    <x:xf numFmtId="0" fontId="11" fillId="3" borderId="31" xfId="0" applyNumberFormat="1" applyFont="1" applyFill="1" applyBorder="1" applyAlignment="1">
      <x:alignment vertical="center" wrapText="1"/>
    </x:xf>
    <x:xf numFmtId="0" fontId="11" fillId="3" borderId="32" xfId="0" applyNumberFormat="1" applyFont="1" applyFill="1" applyBorder="1" applyAlignment="1">
      <x:alignment vertical="center" wrapText="1"/>
    </x:xf>
    <x:xf numFmtId="0" fontId="3" fillId="2" borderId="0" xfId="0" applyNumberFormat="1" applyFont="1" applyFill="1" applyBorder="1" applyAlignment="1">
      <x:alignment horizontal="left" vertical="top"/>
    </x:xf>
    <x:xf numFmtId="0" fontId="4" fillId="3" borderId="0" xfId="0" applyNumberFormat="1" applyFont="1" applyFill="1" applyBorder="1" applyAlignment="1">
      <x:alignment vertical="top" wrapText="1"/>
    </x:xf>
    <x:xf numFmtId="0" fontId="6" fillId="4" borderId="0" xfId="0" applyNumberFormat="1" applyFont="1" applyFill="1" applyBorder="1" applyAlignment="1">
      <x:alignment vertical="top" wrapText="1"/>
    </x:xf>
    <x:xf numFmtId="0" fontId="5" fillId="0" borderId="0" xfId="0" applyNumberFormat="1" applyFont="1" applyFill="1" applyBorder="1" applyAlignment="1">
      <x:alignment vertical="top"/>
    </x:xf>
    <x:xf numFmtId="0" fontId="14" fillId="5" borderId="0" xfId="0" applyNumberFormat="1" applyFont="1" applyFill="1" applyBorder="1" applyAlignment="1">
      <x:alignment horizontal="center" vertical="top"/>
    </x:xf>
    <x:xf numFmtId="201" fontId="20" fillId="3" borderId="17" xfId="0" applyNumberFormat="1" applyFont="1" applyFill="1" applyBorder="1" applyAlignment="1">
      <x:alignment horizontal="center" vertical="top"/>
    </x:xf>
    <x:xf numFmtId="201" fontId="20" fillId="3" borderId="18" xfId="0" applyNumberFormat="1" applyFont="1" applyFill="1" applyBorder="1" applyAlignment="1">
      <x:alignment horizontal="center" vertical="top"/>
    </x:xf>
    <x:xf numFmtId="201" fontId="20" fillId="3" borderId="19" xfId="0" applyNumberFormat="1" applyFont="1" applyFill="1" applyBorder="1" applyAlignment="1">
      <x:alignment horizontal="center" vertical="top"/>
    </x:xf>
    <x:xf numFmtId="202" fontId="20" fillId="3" borderId="17" xfId="0" applyNumberFormat="1" applyFont="1" applyFill="1" applyBorder="1" applyAlignment="1">
      <x:alignment horizontal="center" vertical="top"/>
    </x:xf>
    <x:xf numFmtId="202" fontId="20" fillId="3" borderId="18" xfId="0" applyNumberFormat="1" applyFont="1" applyFill="1" applyBorder="1" applyAlignment="1">
      <x:alignment horizontal="center" vertical="top"/>
    </x:xf>
    <x:xf numFmtId="202" fontId="20" fillId="3" borderId="19" xfId="0" applyNumberFormat="1" applyFont="1" applyFill="1" applyBorder="1" applyAlignment="1">
      <x:alignment horizontal="center" vertical="top"/>
    </x:xf>
    <x:xf numFmtId="201" fontId="20" fillId="3" borderId="31" xfId="0" applyNumberFormat="1" applyFont="1" applyFill="1" applyBorder="1" applyAlignment="1">
      <x:alignment horizontal="center" vertical="top"/>
    </x:xf>
    <x:xf numFmtId="201" fontId="20" fillId="3" borderId="0" xfId="0" applyNumberFormat="1" applyFont="1" applyFill="1" applyBorder="1" applyAlignment="1">
      <x:alignment horizontal="center" vertical="top"/>
    </x:xf>
    <x:xf numFmtId="201" fontId="20" fillId="3" borderId="32" xfId="0" applyNumberFormat="1" applyFont="1" applyFill="1" applyBorder="1" applyAlignment="1">
      <x:alignment horizontal="center" vertical="top"/>
    </x:xf>
    <x:xf numFmtId="202" fontId="20" fillId="3" borderId="31" xfId="0" applyNumberFormat="1" applyFont="1" applyFill="1" applyBorder="1" applyAlignment="1">
      <x:alignment horizontal="center" vertical="top"/>
    </x:xf>
    <x:xf numFmtId="202" fontId="20" fillId="3" borderId="0" xfId="0" applyNumberFormat="1" applyFont="1" applyFill="1" applyBorder="1" applyAlignment="1">
      <x:alignment horizontal="center" vertical="top"/>
    </x:xf>
    <x:xf numFmtId="202" fontId="20" fillId="3" borderId="32" xfId="0" applyNumberFormat="1" applyFont="1" applyFill="1" applyBorder="1" applyAlignment="1">
      <x:alignment horizontal="center" vertical="top"/>
    </x:xf>
    <x:xf numFmtId="201" fontId="20" fillId="3" borderId="20" xfId="0" applyNumberFormat="1" applyFont="1" applyFill="1" applyBorder="1" applyAlignment="1">
      <x:alignment horizontal="center" vertical="top"/>
    </x:xf>
    <x:xf numFmtId="201" fontId="20" fillId="3" borderId="4" xfId="0" applyNumberFormat="1" applyFont="1" applyFill="1" applyBorder="1" applyAlignment="1">
      <x:alignment horizontal="center" vertical="top"/>
    </x:xf>
    <x:xf numFmtId="201" fontId="20" fillId="3" borderId="21" xfId="0" applyNumberFormat="1" applyFont="1" applyFill="1" applyBorder="1" applyAlignment="1">
      <x:alignment horizontal="center" vertical="top"/>
    </x:xf>
    <x:xf numFmtId="202" fontId="20" fillId="3" borderId="20" xfId="0" applyNumberFormat="1" applyFont="1" applyFill="1" applyBorder="1" applyAlignment="1">
      <x:alignment horizontal="center" vertical="top"/>
    </x:xf>
    <x:xf numFmtId="202" fontId="20" fillId="3" borderId="4" xfId="0" applyNumberFormat="1" applyFont="1" applyFill="1" applyBorder="1" applyAlignment="1">
      <x:alignment horizontal="center" vertical="top"/>
    </x:xf>
    <x:xf numFmtId="202" fontId="20" fillId="3" borderId="21" xfId="0" applyNumberFormat="1" applyFont="1" applyFill="1" applyBorder="1" applyAlignment="1">
      <x:alignment horizontal="center" vertical="top"/>
    </x:xf>
    <x:xf numFmtId="0" fontId="7" fillId="5" borderId="1" xfId="0" applyNumberFormat="1" applyFont="1" applyFill="1" applyBorder="1" applyAlignment="1">
      <x:alignment vertical="top" wrapText="1"/>
    </x:xf>
    <x:xf numFmtId="0" fontId="7" fillId="5" borderId="2" xfId="0" applyNumberFormat="1" applyFont="1" applyFill="1" applyBorder="1" applyAlignment="1">
      <x:alignment vertical="top" wrapText="1"/>
    </x:xf>
    <x:xf numFmtId="0" fontId="7" fillId="5" borderId="3" xfId="0" applyNumberFormat="1" applyFont="1" applyFill="1" applyBorder="1" applyAlignment="1">
      <x:alignment vertical="top" wrapText="1"/>
    </x:xf>
    <x:xf numFmtId="201" fontId="13" fillId="3" borderId="23" xfId="0" applyNumberFormat="1" applyFont="1" applyFill="1" applyBorder="1" applyAlignment="1">
      <x:alignment vertical="top" wrapText="1"/>
    </x:xf>
    <x:xf numFmtId="201" fontId="13" fillId="3" borderId="5" xfId="0" applyNumberFormat="1" applyFont="1" applyFill="1" applyBorder="1" applyAlignment="1">
      <x:alignment vertical="top" wrapText="1"/>
    </x:xf>
    <x:xf numFmtId="0" fontId="10" fillId="7" borderId="0" xfId="0" applyNumberFormat="1" applyFont="1" applyFill="1" applyBorder="1" applyAlignment="1">
      <x:alignment vertical="top"/>
    </x:xf>
    <x:xf numFmtId="0" fontId="11" fillId="3" borderId="17" xfId="0" applyNumberFormat="1" applyFont="1" applyFill="1" applyBorder="1" applyAlignment="1">
      <x:alignment vertical="top" wrapText="1"/>
    </x:xf>
    <x:xf numFmtId="0" fontId="11" fillId="3" borderId="18" xfId="0" applyNumberFormat="1" applyFont="1" applyFill="1" applyBorder="1" applyAlignment="1">
      <x:alignment vertical="top" wrapText="1"/>
    </x:xf>
    <x:xf numFmtId="0" fontId="11" fillId="3" borderId="19" xfId="0" applyNumberFormat="1" applyFont="1" applyFill="1" applyBorder="1" applyAlignment="1">
      <x:alignment vertical="top" wrapText="1"/>
    </x:xf>
    <x:xf numFmtId="0" fontId="11" fillId="3" borderId="31" xfId="0" applyNumberFormat="1" applyFont="1" applyFill="1" applyBorder="1" applyAlignment="1">
      <x:alignment vertical="top" wrapText="1"/>
    </x:xf>
    <x:xf numFmtId="0" fontId="11" fillId="3" borderId="0" xfId="0" applyNumberFormat="1" applyFont="1" applyFill="1" applyBorder="1" applyAlignment="1">
      <x:alignment vertical="top" wrapText="1"/>
    </x:xf>
    <x:xf numFmtId="0" fontId="11" fillId="3" borderId="32" xfId="0" applyNumberFormat="1" applyFont="1" applyFill="1" applyBorder="1" applyAlignment="1">
      <x:alignment vertical="top" wrapText="1"/>
    </x:xf>
    <x:xf numFmtId="0" fontId="11" fillId="3" borderId="20" xfId="0" applyNumberFormat="1" applyFont="1" applyFill="1" applyBorder="1" applyAlignment="1">
      <x:alignment vertical="top" wrapText="1"/>
    </x:xf>
    <x:xf numFmtId="0" fontId="11" fillId="3" borderId="4" xfId="0" applyNumberFormat="1" applyFont="1" applyFill="1" applyBorder="1" applyAlignment="1">
      <x:alignment vertical="top" wrapText="1"/>
    </x:xf>
    <x:xf numFmtId="0" fontId="11" fillId="3" borderId="21" xfId="0" applyNumberFormat="1" applyFont="1" applyFill="1" applyBorder="1" applyAlignment="1">
      <x:alignment vertical="top" wrapText="1"/>
    </x:xf>
    <x:xf numFmtId="0" fontId="12" fillId="3" borderId="17" xfId="0" applyNumberFormat="1" applyFont="1" applyFill="1" applyBorder="1" applyAlignment="1">
      <x:alignment vertical="top" wrapText="1"/>
    </x:xf>
    <x:xf numFmtId="0" fontId="12" fillId="3" borderId="18" xfId="0" applyNumberFormat="1" applyFont="1" applyFill="1" applyBorder="1" applyAlignment="1">
      <x:alignment vertical="top" wrapText="1"/>
    </x:xf>
    <x:xf numFmtId="0" fontId="12" fillId="3" borderId="19" xfId="0" applyNumberFormat="1" applyFont="1" applyFill="1" applyBorder="1" applyAlignment="1">
      <x:alignment vertical="top" wrapText="1"/>
    </x:xf>
    <x:xf numFmtId="0" fontId="12" fillId="3" borderId="20" xfId="0" applyNumberFormat="1" applyFont="1" applyFill="1" applyBorder="1" applyAlignment="1">
      <x:alignment vertical="top" wrapText="1"/>
    </x:xf>
    <x:xf numFmtId="0" fontId="12" fillId="3" borderId="4" xfId="0" applyNumberFormat="1" applyFont="1" applyFill="1" applyBorder="1" applyAlignment="1">
      <x:alignment vertical="top" wrapText="1"/>
    </x:xf>
    <x:xf numFmtId="0" fontId="12" fillId="3" borderId="21" xfId="0" applyNumberFormat="1" applyFont="1" applyFill="1" applyBorder="1" applyAlignment="1">
      <x:alignment vertical="top" wrapText="1"/>
    </x:xf>
    <x:xf numFmtId="201" fontId="13" fillId="3" borderId="22" xfId="0" applyNumberFormat="1" applyFont="1" applyFill="1" applyBorder="1" applyAlignment="1">
      <x:alignment vertical="top" wrapText="1"/>
    </x:xf>
    <x:xf numFmtId="203" fontId="13" fillId="3" borderId="22" xfId="0" applyNumberFormat="1" applyFont="1" applyFill="1" applyBorder="1" applyAlignment="1">
      <x:alignment vertical="top" wrapText="1"/>
    </x:xf>
    <x:xf numFmtId="205" fontId="13" fillId="3" borderId="22" xfId="0" applyNumberFormat="1" applyFont="1" applyFill="1" applyBorder="1" applyAlignment="1">
      <x:alignment vertical="top" wrapText="1"/>
    </x:xf>
    <x:xf numFmtId="203" fontId="13" fillId="3" borderId="23" xfId="0" applyNumberFormat="1" applyFont="1" applyFill="1" applyBorder="1" applyAlignment="1">
      <x:alignment vertical="top" wrapText="1"/>
    </x:xf>
    <x:xf numFmtId="203" fontId="13" fillId="3" borderId="5" xfId="0" applyNumberFormat="1" applyFont="1" applyFill="1" applyBorder="1" applyAlignment="1">
      <x:alignment vertical="top" wrapText="1"/>
    </x:xf>
    <x:xf numFmtId="203" fontId="13" fillId="3" borderId="24" xfId="0" applyNumberFormat="1" applyFont="1" applyFill="1" applyBorder="1" applyAlignment="1">
      <x:alignment vertical="top" wrapText="1"/>
    </x:xf>
    <x:xf numFmtId="0" fontId="14" fillId="7" borderId="0" xfId="0" applyNumberFormat="1" applyFont="1" applyFill="1" applyBorder="1" applyAlignment="1">
      <x:alignment vertical="top"/>
    </x:xf>
    <x:xf numFmtId="0" fontId="16" fillId="4" borderId="0" xfId="0" applyNumberFormat="1" applyFont="1" applyFill="1" applyBorder="1" applyAlignment="1">
      <x:alignment vertical="top" wrapText="1"/>
    </x:xf>
    <x:xf numFmtId="200" fontId="13" fillId="3" borderId="22" xfId="0" applyNumberFormat="1" applyFont="1" applyFill="1" applyBorder="1" applyAlignment="1">
      <x:alignment vertical="top" wrapText="1"/>
    </x:xf>
    <x:xf numFmtId="204" fontId="13" fillId="3" borderId="23" xfId="0" applyNumberFormat="1" applyFont="1" applyFill="1" applyBorder="1" applyAlignment="1">
      <x:alignment vertical="top" wrapText="1"/>
    </x:xf>
    <x:xf numFmtId="204" fontId="13" fillId="3" borderId="24" xfId="0" applyNumberFormat="1" applyFont="1" applyFill="1" applyBorder="1" applyAlignment="1">
      <x:alignment vertical="top" wrapText="1"/>
    </x:xf>
    <x:xf numFmtId="200" fontId="13" fillId="3" borderId="23" xfId="0" applyNumberFormat="1" applyFont="1" applyFill="1" applyBorder="1" applyAlignment="1">
      <x:alignment vertical="top" wrapText="1"/>
    </x:xf>
    <x:xf numFmtId="202" fontId="13" fillId="3" borderId="5" xfId="0" applyNumberFormat="1" applyFont="1" applyFill="1" applyBorder="1" applyAlignment="1">
      <x:alignment vertical="top" wrapText="1"/>
    </x:xf>
    <x:xf numFmtId="205" fontId="13" fillId="3" borderId="5" xfId="0" applyNumberFormat="1" applyFont="1" applyFill="1" applyBorder="1" applyAlignment="1">
      <x:alignment vertical="top" wrapText="1"/>
    </x:xf>
    <x:xf numFmtId="204" fontId="13" fillId="3" borderId="5" xfId="0" applyNumberFormat="1" applyFont="1" applyFill="1" applyBorder="1" applyAlignment="1">
      <x:alignment vertical="top" wrapText="1"/>
    </x:xf>
    <x:xf numFmtId="204" fontId="13" fillId="3" borderId="22" xfId="0" applyNumberFormat="1" applyFont="1" applyFill="1" applyBorder="1" applyAlignment="1">
      <x:alignment vertical="top" wrapText="1"/>
    </x:xf>
    <x:xf numFmtId="0" fontId="11" fillId="3" borderId="23" xfId="0" applyNumberFormat="1" applyFont="1" applyFill="1" applyBorder="1" applyAlignment="1">
      <x:alignment vertical="top" wrapText="1"/>
    </x:xf>
    <x:xf numFmtId="0" fontId="11" fillId="3" borderId="5" xfId="0" applyNumberFormat="1" applyFont="1" applyFill="1" applyBorder="1" applyAlignment="1">
      <x:alignment vertical="top" wrapText="1"/>
    </x:xf>
    <x:xf numFmtId="0" fontId="11" fillId="3" borderId="24" xfId="0" applyNumberFormat="1" applyFont="1" applyFill="1" applyBorder="1" applyAlignment="1">
      <x:alignment vertical="top" wrapText="1"/>
    </x:xf>
    <x:xf numFmtId="0" fontId="17" fillId="3" borderId="23" xfId="0" applyNumberFormat="1" applyFont="1" applyFill="1" applyBorder="1" applyAlignment="1">
      <x:alignment vertical="top" wrapText="1"/>
    </x:xf>
    <x:xf numFmtId="0" fontId="13" fillId="3" borderId="24" xfId="0" applyNumberFormat="1" applyFont="1" applyFill="1" applyBorder="1" applyAlignment="1">
      <x:alignment horizontal="center" vertical="top" wrapText="1"/>
    </x:xf>
    <x:xf numFmtId="0" fontId="18" fillId="9" borderId="0" xfId="0" applyNumberFormat="1" applyFont="1" applyFill="1" applyBorder="1" applyAlignment="1">
      <x:alignment vertical="top" wrapText="1"/>
    </x:xf>
  </x:cellXfs>
  <x:cellStyles count="1">
    <x:cellStyle name="Normal" xfId="0"/>
  </x:cellStyles>
  <x:dxfs count="23">
    <x:dxf>
      <x:font>
        <x:b/>
        <x:color rgb="FF18765D"/>
      </x:font>
      <x:fill>
        <x:patternFill patternType="solid">
          <x:bgColor rgb="FFE8F5F0"/>
        </x:patternFill>
      </x:fill>
    </x:dxf>
    <x:dxf>
      <x:font>
        <x:b/>
        <x:color rgb="FF9A5A00"/>
      </x:font>
      <x:fill>
        <x:patternFill patternType="solid">
          <x:bgColor rgb="FFFFF3DD"/>
        </x:patternFill>
      </x:fill>
    </x:dxf>
    <x:dxf>
      <x:font>
        <x:b/>
        <x:color rgb="FFA53B49"/>
      </x:font>
      <x:fill>
        <x:patternFill patternType="solid">
          <x:bgColor rgb="FFFBEAEC"/>
        </x:patternFill>
      </x:fill>
    </x:dxf>
    <x:dxf>
      <x:font>
        <x:b/>
        <x:color rgb="FF18765D"/>
      </x:font>
      <x:fill>
        <x:patternFill patternType="solid">
          <x:bgColor rgb="FFE8F5F0"/>
        </x:patternFill>
      </x:fill>
    </x:dxf>
    <x:dxf>
      <x:font>
        <x:b/>
        <x:color rgb="FF9A5A00"/>
      </x:font>
      <x:fill>
        <x:patternFill patternType="solid">
          <x:bgColor rgb="FFFFF3DD"/>
        </x:patternFill>
      </x:fill>
    </x:dxf>
    <x:dxf>
      <x:font>
        <x:b/>
        <x:color rgb="FFA53B49"/>
      </x:font>
      <x:fill>
        <x:patternFill patternType="solid">
          <x:bgColor rgb="FFFBEAEC"/>
        </x:patternFill>
      </x:fill>
    </x:dxf>
    <x:dxf>
      <x:font>
        <x:b/>
        <x:color rgb="FF18765D"/>
      </x:font>
      <x:fill>
        <x:patternFill patternType="solid">
          <x:bgColor rgb="FFE8F5F0"/>
        </x:patternFill>
      </x:fill>
    </x:dxf>
    <x:dxf>
      <x:font>
        <x:b/>
        <x:color rgb="FF9A5A00"/>
      </x:font>
      <x:fill>
        <x:patternFill patternType="solid">
          <x:bgColor rgb="FFFFF3DD"/>
        </x:patternFill>
      </x:fill>
    </x:dxf>
    <x:dxf>
      <x:font>
        <x:b/>
        <x:color rgb="FFA53B49"/>
      </x:font>
      <x:fill>
        <x:patternFill patternType="solid">
          <x:bgColor rgb="FFFBEAEC"/>
        </x:patternFill>
      </x:fill>
    </x:dxf>
    <x:dxf>
      <x:font>
        <x:b/>
        <x:color rgb="FF18765D"/>
      </x:font>
      <x:fill>
        <x:patternFill patternType="solid">
          <x:bgColor rgb="FFE8F5F0"/>
        </x:patternFill>
      </x:fill>
    </x:dxf>
    <x:dxf>
      <x:font>
        <x:b/>
        <x:color rgb="FF9A5A00"/>
      </x:font>
      <x:fill>
        <x:patternFill patternType="solid">
          <x:bgColor rgb="FFFFF3DD"/>
        </x:patternFill>
      </x:fill>
    </x:dxf>
    <x:dxf>
      <x:font>
        <x:b/>
        <x:color rgb="FFA53B49"/>
      </x:font>
      <x:fill>
        <x:patternFill patternType="solid">
          <x:bgColor rgb="FFFBEAEC"/>
        </x:patternFill>
      </x:fill>
    </x:dxf>
    <x:dxf>
      <x:font>
        <x:b/>
        <x:color rgb="FF18765D"/>
      </x:font>
      <x:fill>
        <x:patternFill patternType="solid">
          <x:bgColor rgb="FFE8F5F0"/>
        </x:patternFill>
      </x:fill>
    </x:dxf>
    <x:dxf>
      <x:font>
        <x:b/>
        <x:color rgb="FF9A5A00"/>
      </x:font>
      <x:fill>
        <x:patternFill patternType="solid">
          <x:bgColor rgb="FFFFF3DD"/>
        </x:patternFill>
      </x:fill>
    </x:dxf>
    <x:dxf>
      <x:font>
        <x:b/>
        <x:color rgb="FFA53B49"/>
      </x:font>
      <x:fill>
        <x:patternFill patternType="solid">
          <x:bgColor rgb="FFFBEAEC"/>
        </x:patternFill>
      </x:fill>
    </x:dxf>
    <x:dxf>
      <x:font>
        <x:b/>
        <x:color rgb="FF18765D"/>
      </x:font>
      <x:fill>
        <x:patternFill patternType="solid">
          <x:bgColor rgb="FFE8F5F0"/>
        </x:patternFill>
      </x:fill>
    </x:dxf>
    <x:dxf>
      <x:font>
        <x:b/>
        <x:color rgb="FF9A5A00"/>
      </x:font>
      <x:fill>
        <x:patternFill patternType="solid">
          <x:bgColor rgb="FFFFF3DD"/>
        </x:patternFill>
      </x:fill>
    </x:dxf>
    <x:dxf>
      <x:font>
        <x:b/>
        <x:color rgb="FFA53B49"/>
      </x:font>
      <x:fill>
        <x:patternFill patternType="solid">
          <x:bgColor rgb="FFFBEAEC"/>
        </x:patternFill>
      </x:fill>
    </x:dxf>
    <x:dxf>
      <x:font>
        <x:b/>
        <x:color rgb="FF18765D"/>
      </x:font>
      <x:fill>
        <x:patternFill patternType="solid">
          <x:bgColor rgb="FFE8F5F0"/>
        </x:patternFill>
      </x:fill>
    </x:dxf>
    <x:dxf>
      <x:font>
        <x:b/>
        <x:color rgb="FF9A5A00"/>
      </x:font>
      <x:fill>
        <x:patternFill patternType="solid">
          <x:bgColor rgb="FFFFF3DD"/>
        </x:patternFill>
      </x:fill>
    </x:dxf>
    <x:dxf>
      <x:font>
        <x:b/>
        <x:color rgb="FFA53B49"/>
      </x:font>
      <x:fill>
        <x:patternFill patternType="solid">
          <x:bgColor rgb="FFFBEAEC"/>
        </x:patternFill>
      </x:fill>
    </x:dxf>
    <x:dxf>
      <x:font>
        <x:b/>
        <x:color rgb="FF18765D"/>
      </x:font>
      <x:fill>
        <x:patternFill patternType="solid">
          <x:bgColor rgb="FFE8F5F0"/>
        </x:patternFill>
      </x:fill>
    </x:dxf>
    <x:dxf>
      <x:font>
        <x:b/>
        <x:color rgb="FFA53B49"/>
      </x:font>
      <x:fill>
        <x:patternFill patternType="solid">
          <x:bgColor rgb="FFFBEA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8804c9b1b504455" /><Relationship Type="http://schemas.openxmlformats.org/officeDocument/2006/relationships/theme" Target="/xl/theme/theme1.xml" Id="R5aa3390682e642ad" /><Relationship Type="http://schemas.openxmlformats.org/officeDocument/2006/relationships/sharedStrings" Target="/xl/sharedStrings.xml" Id="R3789a4b3f41b43c1" /><Relationship Type="http://schemas.openxmlformats.org/officeDocument/2006/relationships/worksheet" Target="/xl/worksheets/sheet1.xml" Id="R30fad63b758b4fee" /><Relationship Type="http://schemas.openxmlformats.org/officeDocument/2006/relationships/worksheet" Target="/xl/worksheets/sheet2.xml" Id="R288390c269d24d42" /><Relationship Type="http://schemas.openxmlformats.org/officeDocument/2006/relationships/worksheet" Target="/xl/worksheets/sheet3.xml" Id="R8ef484444dd247bf" /><Relationship Type="http://schemas.openxmlformats.org/officeDocument/2006/relationships/worksheet" Target="/xl/worksheets/sheet4.xml" Id="R66ced4c6cad24659" /><Relationship Type="http://schemas.openxmlformats.org/officeDocument/2006/relationships/worksheet" Target="/xl/worksheets/sheet5.xml" Id="Re0bc1899292a4159" /><Relationship Type="http://schemas.openxmlformats.org/officeDocument/2006/relationships/worksheet" Target="/xl/worksheets/sheet6.xml" Id="R1dbf1191b5994fb0" /><Relationship Type="http://schemas.openxmlformats.org/officeDocument/2006/relationships/worksheet" Target="/xl/worksheets/sheet7.xml" Id="R8f2a0a2d61de413b" /><Relationship Type="http://schemas.openxmlformats.org/officeDocument/2006/relationships/worksheet" Target="/xl/worksheets/sheet8.xml" Id="Reaa1811fdff94f6d" /><Relationship Type="http://schemas.openxmlformats.org/officeDocument/2006/relationships/worksheet" Target="/xl/worksheets/sheet9.xml" Id="Rd013171d1a254329" /><Relationship Type="http://schemas.openxmlformats.org/officeDocument/2006/relationships/worksheet" Target="/xl/worksheets/sheet10.xml" Id="R7c57433fa35248ae" /><Relationship Type="http://schemas.openxmlformats.org/officeDocument/2006/relationships/worksheet" Target="/xl/worksheets/sheet11.xml" Id="Ra0a9401212344807" /></Relationships>
</file>

<file path=xl/drawings/_rels/drawing1.xml.rels>&#65279;<?xml version="1.0" encoding="utf-8"?><Relationships xmlns="http://schemas.openxmlformats.org/package/2006/relationships"><Relationship Type="http://schemas.openxmlformats.org/officeDocument/2006/relationships/chart" Target="/xl/drawings/charts/chart1.xml" Id="R7c3de57009d043de"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Readiness vs. launch threshold</a:t>
            </a:r>
          </a:p>
        </c:rich>
      </c:tx>
      <c:overlay val="0"/>
    </c:title>
    <c:plotArea>
      <c:barChart>
        <c:barDir val="col"/>
        <c:varyColors val="0"/>
        <c:ser>
          <c:idx val="0"/>
          <c:order val="0"/>
          <c:tx>
            <c:v>Complete</c:v>
          </c:tx>
          <c:cat>
            <c:strRef>
              <c:f>'Launch Dashboard'!$A$13:$A$18</c:f>
              <c:strCache>
                <c:ptCount val="0"/>
              </c:strCache>
            </c:strRef>
          </c:cat>
          <c:val>
            <c:numRef>
              <c:f>'Launch Dashboard'!$B$13:$B$18</c:f>
              <c:numCache>
                <c:formatCode>0%</c:formatCode>
                <c:ptCount val="0"/>
              </c:numCache>
            </c:numRef>
          </c:val>
        </c:ser>
        <c:ser>
          <c:idx val="1"/>
          <c:order val="1"/>
          <c:tx>
            <c:v>Ready threshold</c:v>
          </c:tx>
          <c:cat>
            <c:strRef>
              <c:f>'Launch Dashboard'!$A$13:$A$18</c:f>
              <c:strCache>
                <c:ptCount val="0"/>
              </c:strCache>
            </c:strRef>
          </c:cat>
          <c:val>
            <c:numRef>
              <c:f>'Launch Dashboard'!$C$13:$C$18</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pPr>
          </a:p>
        </c:txPr>
        <c:crossAx val="48672768"/>
      </c:catAx>
      <c:valAx>
        <c:axId val="48672768"/>
        <c:scaling>
          <c:orientation val="minMax"/>
          <c:max val="1"/>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11</xdr:row>
      <xdr:rowOff>0</xdr:rowOff>
    </xdr:from>
    <xdr:to>
      <xdr:col>12</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c3de57009d043de"/>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96e9808f07440e3" /></Relationships>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14" hidden="0" customWidth="1"/>
    <x:col min="3" max="3" width="14" hidden="0" customWidth="1"/>
    <x:col min="4" max="4" width="11" hidden="0" customWidth="1"/>
    <x:col min="5" max="5" width="11" hidden="0" customWidth="1"/>
    <x:col min="6" max="6" width="18" hidden="0" customWidth="1"/>
    <x:col min="7" max="7" width="16" hidden="0" customWidth="1"/>
    <x:col min="8" max="8" width="16" hidden="0" customWidth="1"/>
    <x:col min="9" max="9" width="16" hidden="0" customWidth="1"/>
    <x:col min="10" max="10" width="16" hidden="0" customWidth="1"/>
    <x:col min="11" max="11" width="17" hidden="0" customWidth="1"/>
    <x:col min="12" max="12" width="14" hidden="0" customWidth="1"/>
  </x:cols>
  <x:sheetData>
    <x:row r="1" ht="24" customHeight="1">
      <x:c r="A1" s="255" t="str">
        <x:v>PURPLE KBIS 2027 PRODUCT LAUNCH OS</x:v>
      </x:c>
      <x:c r="B1" s="255"/>
      <x:c r="C1" s="255"/>
      <x:c r="D1" s="255"/>
      <x:c r="E1" s="255"/>
      <x:c r="F1" s="255"/>
      <x:c r="G1" s="255"/>
      <x:c r="H1" s="255"/>
      <x:c r="I1" s="255"/>
      <x:c r="J1" s="255"/>
      <x:c r="K1" s="255"/>
      <x:c r="L1" s="255"/>
    </x:row>
    <x:row r="2" ht="24" customHeight="1">
      <x:c r="A2" s="255"/>
      <x:c r="B2" s="255"/>
      <x:c r="C2" s="255"/>
      <x:c r="D2" s="255"/>
      <x:c r="E2" s="255"/>
      <x:c r="F2" s="255"/>
      <x:c r="G2" s="255"/>
      <x:c r="H2" s="255"/>
      <x:c r="I2" s="255"/>
      <x:c r="J2" s="255"/>
      <x:c r="K2" s="255"/>
      <x:c r="L2" s="255"/>
    </x:row>
    <x:row r="3">
      <x:c r="A3" s="256" t="str">
        <x:v>One control surface for message, proof, demo, staffing, lead handoff, measurement and earned distribution. Yellow cells are editable inputs; lavender cells are formulas.</x:v>
      </x:c>
      <x:c r="B3" s="256"/>
      <x:c r="C3" s="256"/>
      <x:c r="D3" s="256"/>
      <x:c r="E3" s="256"/>
      <x:c r="F3" s="256"/>
      <x:c r="G3" s="256"/>
      <x:c r="H3" s="256"/>
      <x:c r="I3" s="256"/>
      <x:c r="J3" s="256"/>
      <x:c r="K3" s="256"/>
      <x:c r="L3" s="256"/>
    </x:row>
    <x:row r="4">
      <x:c r="A4" s="257" t="str">
        <x:v>START HERE: Replace yellow cells across the workbook, move each status honestly, then use this dashboard to make the go / hold decision.</x:v>
      </x:c>
      <x:c r="B4" s="257"/>
      <x:c r="C4" s="257"/>
      <x:c r="D4" s="257"/>
      <x:c r="E4" s="257"/>
      <x:c r="F4" s="257"/>
      <x:c r="G4" s="257"/>
      <x:c r="H4" s="257"/>
      <x:c r="I4" s="257"/>
      <x:c r="J4" s="257"/>
      <x:c r="K4" s="258" t="str">
        <x:v>Ready threshold</x:v>
      </x:c>
      <x:c r="L4" s="180" t="n">
        <x:v>0.8</x:v>
      </x:c>
    </x:row>
    <x:row r="5">
      <x:c r="A5" s="258"/>
      <x:c r="B5" s="258"/>
      <x:c r="C5" s="258"/>
      <x:c r="D5" s="258"/>
      <x:c r="E5" s="258"/>
      <x:c r="F5" s="258"/>
      <x:c r="G5" s="258"/>
      <x:c r="H5" s="258"/>
      <x:c r="I5" s="258"/>
      <x:c r="J5" s="258"/>
      <x:c r="K5" s="258"/>
      <x:c r="L5" s="258"/>
    </x:row>
    <x:row r="6">
      <x:c r="A6" s="259" t="str">
        <x:v>OVERALL READINESS</x:v>
      </x:c>
      <x:c r="B6" s="259"/>
      <x:c r="C6" s="259"/>
      <x:c r="D6" s="259" t="str">
        <x:v>DAYS TO SHOW</x:v>
      </x:c>
      <x:c r="E6" s="259"/>
      <x:c r="F6" s="259"/>
      <x:c r="G6" s="259" t="str">
        <x:v>QUALIFIED CAPACITY</x:v>
      </x:c>
      <x:c r="H6" s="259"/>
      <x:c r="I6" s="259"/>
      <x:c r="J6" s="259" t="str">
        <x:v>OWNED NEXT STEPS</x:v>
      </x:c>
      <x:c r="K6" s="259"/>
      <x:c r="L6" s="259"/>
    </x:row>
    <x:row r="7">
      <x:c r="A7" s="260" t="n">
        <x:f>AVERAGE(B13:B18)</x:f>
        <x:v>0</x:v>
      </x:c>
      <x:c r="B7" s="261"/>
      <x:c r="C7" s="262"/>
      <x:c r="D7" s="263" t="n">
        <x:f>MAX(0,'Timeline'!$B$4-TODAY())</x:f>
        <x:v>149</x:v>
      </x:c>
      <x:c r="E7" s="264"/>
      <x:c r="F7" s="265"/>
      <x:c r="G7" s="263" t="n">
        <x:f>'Staffing Capacity'!$B$21</x:f>
        <x:v>32.76</x:v>
      </x:c>
      <x:c r="H7" s="264"/>
      <x:c r="I7" s="265"/>
      <x:c r="J7" s="263" t="n">
        <x:f>'Staffing Capacity'!$B$22</x:f>
        <x:v>13.104</x:v>
      </x:c>
      <x:c r="K7" s="264"/>
      <x:c r="L7" s="265"/>
    </x:row>
    <x:row r="8">
      <x:c r="A8" s="266"/>
      <x:c r="B8" s="267"/>
      <x:c r="C8" s="268"/>
      <x:c r="D8" s="269"/>
      <x:c r="E8" s="270"/>
      <x:c r="F8" s="271"/>
      <x:c r="G8" s="269"/>
      <x:c r="H8" s="270"/>
      <x:c r="I8" s="271"/>
      <x:c r="J8" s="269"/>
      <x:c r="K8" s="270"/>
      <x:c r="L8" s="271"/>
    </x:row>
    <x:row r="9">
      <x:c r="A9" s="272"/>
      <x:c r="B9" s="273"/>
      <x:c r="C9" s="274"/>
      <x:c r="D9" s="275"/>
      <x:c r="E9" s="276"/>
      <x:c r="F9" s="277"/>
      <x:c r="G9" s="275"/>
      <x:c r="H9" s="276"/>
      <x:c r="I9" s="277"/>
      <x:c r="J9" s="275"/>
      <x:c r="K9" s="276"/>
      <x:c r="L9" s="277"/>
    </x:row>
    <x:row r="10">
      <x:c r="A10" s="258"/>
      <x:c r="B10" s="258"/>
      <x:c r="C10" s="258"/>
      <x:c r="D10" s="258"/>
      <x:c r="E10" s="258"/>
      <x:c r="F10" s="258"/>
      <x:c r="G10" s="258"/>
      <x:c r="H10" s="258"/>
      <x:c r="I10" s="258"/>
      <x:c r="J10" s="258"/>
      <x:c r="K10" s="258"/>
      <x:c r="L10" s="258"/>
    </x:row>
    <x:row r="11">
      <x:c r="A11" s="258"/>
      <x:c r="B11" s="258"/>
      <x:c r="C11" s="258"/>
      <x:c r="D11" s="258"/>
      <x:c r="E11" s="258"/>
      <x:c r="F11" s="258"/>
      <x:c r="G11" s="258"/>
      <x:c r="H11" s="258"/>
      <x:c r="I11" s="258"/>
      <x:c r="J11" s="258"/>
      <x:c r="K11" s="258"/>
      <x:c r="L11" s="258"/>
    </x:row>
    <x:row r="12" ht="32" customHeight="1">
      <x:c r="A12" s="278" t="str">
        <x:v>Workstream</x:v>
      </x:c>
      <x:c r="B12" s="279" t="str">
        <x:v>Complete</x:v>
      </x:c>
      <x:c r="C12" s="279" t="str">
        <x:v>Ready threshold</x:v>
      </x:c>
      <x:c r="D12" s="279" t="str">
        <x:v>Planned items</x:v>
      </x:c>
      <x:c r="E12" s="280" t="str">
        <x:v>Ready items</x:v>
      </x:c>
      <x:c r="F12" s="258"/>
      <x:c r="G12" s="258"/>
      <x:c r="H12" s="258"/>
      <x:c r="I12" s="258"/>
      <x:c r="J12" s="258"/>
      <x:c r="K12" s="258"/>
      <x:c r="L12" s="258"/>
    </x:row>
    <x:row r="13">
      <x:c r="A13" s="31" t="str">
        <x:v>Launch brief</x:v>
      </x:c>
      <x:c r="B13" s="281" t="n">
        <x:f>IFERROR(E13/D13,0)</x:f>
        <x:v>0</x:v>
      </x:c>
      <x:c r="C13" s="282" t="n">
        <x:f>$L$4</x:f>
        <x:v>0.8</x:v>
      </x:c>
      <x:c r="D13" s="83" t="n">
        <x:f>COUNTA('Launch Brief'!$A$7:$A$13)</x:f>
        <x:v>7</x:v>
      </x:c>
      <x:c r="E13" s="106" t="n">
        <x:f>COUNTIF('Launch Brief'!$D$7:$D$13,"Approved")</x:f>
        <x:v>0</x:v>
      </x:c>
      <x:c r="F13" s="258"/>
      <x:c r="G13" s="258"/>
      <x:c r="H13" s="258"/>
      <x:c r="I13" s="258"/>
      <x:c r="J13" s="258"/>
      <x:c r="K13" s="258"/>
      <x:c r="L13" s="258"/>
    </x:row>
    <x:row r="14">
      <x:c r="A14" s="32" t="str">
        <x:v>Claim proof</x:v>
      </x:c>
      <x:c r="B14" s="281" t="n">
        <x:f>IFERROR(E14/D14,0)</x:f>
        <x:v>0</x:v>
      </x:c>
      <x:c r="C14" s="282" t="n">
        <x:f>$L$4</x:f>
        <x:v>0.8</x:v>
      </x:c>
      <x:c r="D14" s="83" t="n">
        <x:f>COUNTA('Claim Proof'!$A$7:$A$12)</x:f>
        <x:v>6</x:v>
      </x:c>
      <x:c r="E14" s="106" t="n">
        <x:f>COUNTIF('Claim Proof'!$H$7:$H$12,"Approved")</x:f>
        <x:v>0</x:v>
      </x:c>
      <x:c r="F14" s="258"/>
      <x:c r="G14" s="258"/>
      <x:c r="H14" s="258"/>
      <x:c r="I14" s="258"/>
      <x:c r="J14" s="258"/>
      <x:c r="K14" s="258"/>
      <x:c r="L14" s="258"/>
    </x:row>
    <x:row r="15">
      <x:c r="A15" s="32" t="str">
        <x:v>Demo runbook</x:v>
      </x:c>
      <x:c r="B15" s="281" t="n">
        <x:f>IFERROR(E15/D15,0)</x:f>
        <x:v>0</x:v>
      </x:c>
      <x:c r="C15" s="282" t="n">
        <x:f>$L$4</x:f>
        <x:v>0.8</x:v>
      </x:c>
      <x:c r="D15" s="83" t="n">
        <x:f>COUNTA('Demo Runbook'!$A$7:$A$16)</x:f>
        <x:v>10</x:v>
      </x:c>
      <x:c r="E15" s="106" t="n">
        <x:f>COUNTIF('Demo Runbook'!$J$7:$J$16,"Ready")</x:f>
        <x:v>0</x:v>
      </x:c>
      <x:c r="F15" s="258"/>
      <x:c r="G15" s="258"/>
      <x:c r="H15" s="258"/>
      <x:c r="I15" s="258"/>
      <x:c r="J15" s="258"/>
      <x:c r="K15" s="258"/>
      <x:c r="L15" s="258"/>
    </x:row>
    <x:row r="16">
      <x:c r="A16" s="32" t="str">
        <x:v>Lead routing</x:v>
      </x:c>
      <x:c r="B16" s="281" t="n">
        <x:f>IFERROR(E16/D16,0)</x:f>
        <x:v>0</x:v>
      </x:c>
      <x:c r="C16" s="282" t="n">
        <x:f>$L$4</x:f>
        <x:v>0.8</x:v>
      </x:c>
      <x:c r="D16" s="83" t="n">
        <x:f>COUNTA('Lead Routing'!$A$7:$A$16)</x:f>
        <x:v>10</x:v>
      </x:c>
      <x:c r="E16" s="106" t="n">
        <x:f>COUNTIF('Lead Routing'!$J$7:$J$16,"Ready")</x:f>
        <x:v>0</x:v>
      </x:c>
      <x:c r="F16" s="258"/>
      <x:c r="G16" s="258"/>
      <x:c r="H16" s="258"/>
      <x:c r="I16" s="258"/>
      <x:c r="J16" s="258"/>
      <x:c r="K16" s="258"/>
      <x:c r="L16" s="258"/>
    </x:row>
    <x:row r="17">
      <x:c r="A17" s="32" t="str">
        <x:v>Timeline</x:v>
      </x:c>
      <x:c r="B17" s="281" t="n">
        <x:f>IFERROR(E17/D17,0)</x:f>
        <x:v>0</x:v>
      </x:c>
      <x:c r="C17" s="282" t="n">
        <x:f>$L$4</x:f>
        <x:v>0.8</x:v>
      </x:c>
      <x:c r="D17" s="83" t="n">
        <x:f>COUNTA('Timeline'!$A$8:$A$20)</x:f>
        <x:v>13</x:v>
      </x:c>
      <x:c r="E17" s="106" t="n">
        <x:f>COUNTIF('Timeline'!$F$8:$F$20,"Complete")</x:f>
        <x:v>0</x:v>
      </x:c>
      <x:c r="F17" s="258"/>
      <x:c r="G17" s="258"/>
      <x:c r="H17" s="258"/>
      <x:c r="I17" s="258"/>
      <x:c r="J17" s="258"/>
      <x:c r="K17" s="258"/>
      <x:c r="L17" s="258"/>
    </x:row>
    <x:row r="18">
      <x:c r="A18" s="32" t="str">
        <x:v>Earned-link activation</x:v>
      </x:c>
      <x:c r="B18" s="281" t="n">
        <x:f>IFERROR(E18/D18,0)</x:f>
        <x:v>0</x:v>
      </x:c>
      <x:c r="C18" s="282" t="n">
        <x:f>$L$4</x:f>
        <x:v>0.8</x:v>
      </x:c>
      <x:c r="D18" s="83" t="n">
        <x:f>COUNTA('Earned Links'!$A$7:$A$21)</x:f>
        <x:v>15</x:v>
      </x:c>
      <x:c r="E18" s="106" t="n">
        <x:f>COUNTIF('Earned Links'!$H$7:$H$21,"&lt;&gt;Not Started")</x:f>
        <x:v>0</x:v>
      </x:c>
      <x:c r="F18" s="258"/>
      <x:c r="G18" s="258"/>
      <x:c r="H18" s="258"/>
      <x:c r="I18" s="258"/>
      <x:c r="J18" s="258"/>
      <x:c r="K18" s="258"/>
      <x:c r="L18" s="258"/>
    </x:row>
    <x:row r="19">
      <x:c r="A19" s="258"/>
      <x:c r="B19" s="258"/>
      <x:c r="C19" s="258"/>
      <x:c r="D19" s="258"/>
      <x:c r="E19" s="258"/>
      <x:c r="F19" s="258"/>
      <x:c r="G19" s="258"/>
      <x:c r="H19" s="258"/>
      <x:c r="I19" s="258"/>
      <x:c r="J19" s="258"/>
      <x:c r="K19" s="258"/>
      <x:c r="L19" s="258"/>
    </x:row>
    <x:row r="20">
      <x:c r="A20" s="258"/>
      <x:c r="B20" s="258"/>
      <x:c r="C20" s="258"/>
      <x:c r="D20" s="258"/>
      <x:c r="E20" s="258"/>
      <x:c r="F20" s="258"/>
      <x:c r="G20" s="258"/>
      <x:c r="H20" s="258"/>
      <x:c r="I20" s="258"/>
      <x:c r="J20" s="258"/>
      <x:c r="K20" s="258"/>
      <x:c r="L20" s="258"/>
    </x:row>
    <x:row r="21" ht="26" customHeight="1">
      <x:c r="A21" s="283" t="str">
        <x:v>HARD GATES</x:v>
      </x:c>
      <x:c r="B21" s="283" t="str">
        <x:v>HARD GATES</x:v>
      </x:c>
      <x:c r="C21" s="283" t="str">
        <x:v>HARD GATES</x:v>
      </x:c>
      <x:c r="D21" s="283" t="str">
        <x:v>HARD GATES</x:v>
      </x:c>
      <x:c r="E21" s="258"/>
      <x:c r="F21" s="258"/>
      <x:c r="G21" s="258"/>
      <x:c r="H21" s="258"/>
      <x:c r="I21" s="258"/>
      <x:c r="J21" s="258"/>
      <x:c r="K21" s="258"/>
      <x:c r="L21" s="258"/>
    </x:row>
    <x:row r="22" ht="32" customHeight="1">
      <x:c r="A22" s="278" t="str">
        <x:v>Gate</x:v>
      </x:c>
      <x:c r="B22" s="279" t="str">
        <x:v>Result</x:v>
      </x:c>
      <x:c r="C22" s="280" t="str">
        <x:v>Reason</x:v>
      </x:c>
      <x:c r="D22" s="258"/>
      <x:c r="E22" s="258"/>
      <x:c r="F22" s="258"/>
      <x:c r="G22" s="258"/>
      <x:c r="H22" s="258"/>
      <x:c r="I22" s="258"/>
      <x:c r="J22" s="258"/>
      <x:c r="K22" s="258"/>
      <x:c r="L22" s="258"/>
    </x:row>
    <x:row r="23">
      <x:c r="A23" s="31" t="str">
        <x:v>Claim evidence</x:v>
      </x:c>
      <x:c r="B23" s="84" t="str">
        <x:f>IF(B14&gt;=$L$4,"PASS","ACTION")</x:f>
        <x:v>ACTION</x:v>
      </x:c>
      <x:c r="C23" s="31" t="str">
        <x:v>Public claims approved with proof and caveats</x:v>
      </x:c>
      <x:c r="D23" s="258"/>
      <x:c r="E23" s="258"/>
      <x:c r="F23" s="258"/>
      <x:c r="G23" s="258"/>
      <x:c r="H23" s="258"/>
      <x:c r="I23" s="258"/>
      <x:c r="J23" s="258"/>
      <x:c r="K23" s="258"/>
      <x:c r="L23" s="258"/>
    </x:row>
    <x:row r="24">
      <x:c r="A24" s="32" t="str">
        <x:v>Demo repeatability</x:v>
      </x:c>
      <x:c r="B24" s="84" t="str">
        <x:f>IF(B15&gt;=$L$4,"PASS","ACTION")</x:f>
        <x:v>ACTION</x:v>
      </x:c>
      <x:c r="C24" s="32" t="str">
        <x:v>Runbook ready under real timing and reset conditions</x:v>
      </x:c>
      <x:c r="D24" s="258"/>
      <x:c r="E24" s="258"/>
      <x:c r="F24" s="258"/>
      <x:c r="G24" s="258"/>
      <x:c r="H24" s="258"/>
      <x:c r="I24" s="258"/>
      <x:c r="J24" s="258"/>
      <x:c r="K24" s="258"/>
      <x:c r="L24" s="258"/>
    </x:row>
    <x:row r="25">
      <x:c r="A25" s="32" t="str">
        <x:v>Lead handoff</x:v>
      </x:c>
      <x:c r="B25" s="84" t="str">
        <x:f>IF(B16&gt;=$L$4,"PASS","ACTION")</x:f>
        <x:v>ACTION</x:v>
      </x:c>
      <x:c r="C25" s="32" t="str">
        <x:v>Routes, owners, SLA and acceptance evidence ready</x:v>
      </x:c>
      <x:c r="D25" s="258"/>
      <x:c r="E25" s="258"/>
      <x:c r="F25" s="258"/>
      <x:c r="G25" s="258"/>
      <x:c r="H25" s="258"/>
      <x:c r="I25" s="258"/>
      <x:c r="J25" s="258"/>
      <x:c r="K25" s="258"/>
      <x:c r="L25" s="258"/>
    </x:row>
    <x:row r="26">
      <x:c r="A26" s="32" t="str">
        <x:v>Overall launch decision</x:v>
      </x:c>
      <x:c r="B26" s="84" t="str">
        <x:f>IF(AND(B23="PASS",B24="PASS",B25="PASS"),"GO","HOLD / FIX GAPS")</x:f>
        <x:v>HOLD / FIX GAPS</x:v>
      </x:c>
      <x:c r="C26" s="32" t="str">
        <x:v>All three hard gates meet the ready threshold</x:v>
      </x:c>
      <x:c r="D26" s="258"/>
      <x:c r="E26" s="258"/>
      <x:c r="F26" s="258"/>
      <x:c r="G26" s="258"/>
      <x:c r="H26" s="258"/>
      <x:c r="I26" s="258"/>
      <x:c r="J26" s="258"/>
      <x:c r="K26" s="258"/>
      <x:c r="L26" s="258"/>
    </x:row>
    <x:row r="27">
      <x:c r="A27" s="258"/>
      <x:c r="B27" s="258"/>
      <x:c r="C27" s="258"/>
      <x:c r="D27" s="258"/>
      <x:c r="E27" s="258"/>
      <x:c r="F27" s="258"/>
      <x:c r="G27" s="258"/>
      <x:c r="H27" s="258"/>
      <x:c r="I27" s="258"/>
      <x:c r="J27" s="258"/>
      <x:c r="K27" s="258"/>
      <x:c r="L27" s="258"/>
    </x:row>
    <x:row r="28">
      <x:c r="A28" s="258"/>
      <x:c r="B28" s="258"/>
      <x:c r="C28" s="258"/>
      <x:c r="D28" s="258"/>
      <x:c r="E28" s="258"/>
      <x:c r="F28" s="258"/>
      <x:c r="G28" s="258"/>
      <x:c r="H28" s="258"/>
      <x:c r="I28" s="258"/>
      <x:c r="J28" s="258"/>
      <x:c r="K28" s="258"/>
      <x:c r="L28" s="258"/>
    </x:row>
    <x:row r="29" ht="26" customHeight="1">
      <x:c r="A29" s="283" t="str">
        <x:v>SOURCE CONTROL</x:v>
      </x:c>
      <x:c r="B29" s="283" t="str">
        <x:v>SOURCE CONTROL</x:v>
      </x:c>
      <x:c r="C29" s="283" t="str">
        <x:v>SOURCE CONTROL</x:v>
      </x:c>
      <x:c r="D29" s="283" t="str">
        <x:v>SOURCE CONTROL</x:v>
      </x:c>
      <x:c r="E29" s="258"/>
      <x:c r="F29" s="283" t="str">
        <x:v>FASTEST WORKFLOW</x:v>
      </x:c>
      <x:c r="G29" s="283" t="str">
        <x:v>FASTEST WORKFLOW</x:v>
      </x:c>
      <x:c r="H29" s="283" t="str">
        <x:v>FASTEST WORKFLOW</x:v>
      </x:c>
      <x:c r="I29" s="283" t="str">
        <x:v>FASTEST WORKFLOW</x:v>
      </x:c>
      <x:c r="J29" s="283" t="str">
        <x:v>FASTEST WORKFLOW</x:v>
      </x:c>
      <x:c r="K29" s="283" t="str">
        <x:v>FASTEST WORKFLOW</x:v>
      </x:c>
      <x:c r="L29" s="283" t="str">
        <x:v>FASTEST WORKFLOW</x:v>
      </x:c>
    </x:row>
    <x:row r="30">
      <x:c r="A30" s="49" t="str">
        <x:v>Verified</x:v>
      </x:c>
      <x:c r="B30" s="31" t="str">
        <x:v>2026-09-06</x:v>
      </x:c>
      <x:c r="C30" s="49" t="str">
        <x:v>Facts change</x:v>
      </x:c>
      <x:c r="D30" s="31" t="str">
        <x:v>Recheck official sources before publish and execution</x:v>
      </x:c>
      <x:c r="E30" s="258"/>
      <x:c r="F30" s="284" t="str">
        <x:v>1  Approve the seven decisions in Launch Brief.
2  Approve every public claim in Claim Proof.
3  Time the live proof in Demo Runbook.
4  Replace capacity assumptions and certify Lead Routing.
5  Recheck Timeline dates, build Campaign Links and earn relevant citations.
6  Enter real outcomes in Metrics at day 3, 30 and 90.</x:v>
      </x:c>
      <x:c r="G30" s="285"/>
      <x:c r="H30" s="285"/>
      <x:c r="I30" s="285"/>
      <x:c r="J30" s="285"/>
      <x:c r="K30" s="285"/>
      <x:c r="L30" s="286"/>
    </x:row>
    <x:row r="31">
      <x:c r="A31" s="50" t="str">
        <x:v>Show dates</x:v>
      </x:c>
      <x:c r="B31" s="32" t="str">
        <x:v>2027-02-02 to 2027-02-04</x:v>
      </x:c>
      <x:c r="C31" s="50" t="str">
        <x:v>Location</x:v>
      </x:c>
      <x:c r="D31" s="32" t="str">
        <x:v>Las Vegas Convention Center</x:v>
      </x:c>
      <x:c r="E31" s="258"/>
      <x:c r="F31" s="287"/>
      <x:c r="G31" s="288"/>
      <x:c r="H31" s="288"/>
      <x:c r="I31" s="288"/>
      <x:c r="J31" s="288"/>
      <x:c r="K31" s="288"/>
      <x:c r="L31" s="289"/>
    </x:row>
    <x:row r="32">
      <x:c r="A32" s="50" t="str">
        <x:v>Current hours</x:v>
      </x:c>
      <x:c r="B32" s="32" t="str">
        <x:v>9:00 a.m.-5:00 p.m. daily</x:v>
      </x:c>
      <x:c r="C32" s="50" t="str">
        <x:v>Planning model</x:v>
      </x:c>
      <x:c r="D32" s="32" t="str">
        <x:v>Capacity estimate, never a guarantee</x:v>
      </x:c>
      <x:c r="E32" s="258"/>
      <x:c r="F32" s="287"/>
      <x:c r="G32" s="288"/>
      <x:c r="H32" s="288"/>
      <x:c r="I32" s="288"/>
      <x:c r="J32" s="288"/>
      <x:c r="K32" s="288"/>
      <x:c r="L32" s="289"/>
    </x:row>
    <x:row r="33">
      <x:c r="A33" s="50" t="str">
        <x:v>Full source register</x:v>
      </x:c>
      <x:c r="B33" s="32" t="str">
        <x:v>See Sources &amp; Notes</x:v>
      </x:c>
      <x:c r="C33" s="50" t="str">
        <x:v>SEO standard</x:v>
      </x:c>
      <x:c r="D33" s="32" t="str">
        <x:v>People-first, citation-worthy usefulness</x:v>
      </x:c>
      <x:c r="E33" s="258"/>
      <x:c r="F33" s="287"/>
      <x:c r="G33" s="288"/>
      <x:c r="H33" s="288"/>
      <x:c r="I33" s="288"/>
      <x:c r="J33" s="288"/>
      <x:c r="K33" s="288"/>
      <x:c r="L33" s="289"/>
    </x:row>
    <x:row r="34">
      <x:c r="A34" s="258"/>
      <x:c r="B34" s="258"/>
      <x:c r="C34" s="258"/>
      <x:c r="D34" s="258"/>
      <x:c r="E34" s="258"/>
      <x:c r="F34" s="287"/>
      <x:c r="G34" s="288"/>
      <x:c r="H34" s="288"/>
      <x:c r="I34" s="288"/>
      <x:c r="J34" s="288"/>
      <x:c r="K34" s="288"/>
      <x:c r="L34" s="289"/>
    </x:row>
    <x:row r="35">
      <x:c r="A35" s="258"/>
      <x:c r="B35" s="258"/>
      <x:c r="C35" s="258"/>
      <x:c r="D35" s="258"/>
      <x:c r="E35" s="258"/>
      <x:c r="F35" s="290"/>
      <x:c r="G35" s="291"/>
      <x:c r="H35" s="291"/>
      <x:c r="I35" s="291"/>
      <x:c r="J35" s="291"/>
      <x:c r="K35" s="291"/>
      <x:c r="L35" s="292"/>
    </x:row>
    <x:row r="36">
      <x:c r="A36" s="258"/>
      <x:c r="B36" s="258"/>
      <x:c r="C36" s="258"/>
      <x:c r="D36" s="258"/>
      <x:c r="E36" s="258"/>
      <x:c r="F36" s="258"/>
      <x:c r="G36" s="258"/>
      <x:c r="H36" s="258"/>
      <x:c r="I36" s="258"/>
      <x:c r="J36" s="258"/>
      <x:c r="K36" s="258"/>
      <x:c r="L36" s="258"/>
    </x:row>
    <x:row r="37">
      <x:c r="A37" s="258"/>
      <x:c r="B37" s="258"/>
      <x:c r="C37" s="258"/>
      <x:c r="D37" s="258"/>
      <x:c r="E37" s="258"/>
      <x:c r="F37" s="258"/>
      <x:c r="G37" s="258"/>
      <x:c r="H37" s="258"/>
      <x:c r="I37" s="258"/>
      <x:c r="J37" s="258"/>
      <x:c r="K37" s="258"/>
      <x:c r="L37" s="258"/>
    </x:row>
    <x:row r="38">
      <x:c r="A38" s="258"/>
      <x:c r="B38" s="258"/>
      <x:c r="C38" s="258"/>
      <x:c r="D38" s="258"/>
      <x:c r="E38" s="258"/>
      <x:c r="F38" s="258"/>
      <x:c r="G38" s="258"/>
      <x:c r="H38" s="258"/>
      <x:c r="I38" s="258"/>
      <x:c r="J38" s="258"/>
      <x:c r="K38" s="258"/>
      <x:c r="L38" s="258"/>
    </x:row>
    <x:row r="39">
      <x:c r="A39" s="258"/>
      <x:c r="B39" s="258"/>
      <x:c r="C39" s="258"/>
      <x:c r="D39" s="258"/>
      <x:c r="E39" s="258"/>
      <x:c r="F39" s="258"/>
      <x:c r="G39" s="258"/>
      <x:c r="H39" s="258"/>
      <x:c r="I39" s="258"/>
      <x:c r="J39" s="258"/>
      <x:c r="K39" s="258"/>
      <x:c r="L39" s="258"/>
    </x:row>
    <x:row r="40">
      <x:c r="A40" s="258"/>
      <x:c r="B40" s="258"/>
      <x:c r="C40" s="258"/>
      <x:c r="D40" s="258"/>
      <x:c r="E40" s="258"/>
      <x:c r="F40" s="258"/>
      <x:c r="G40" s="258"/>
      <x:c r="H40" s="258"/>
      <x:c r="I40" s="258"/>
      <x:c r="J40" s="258"/>
      <x:c r="K40" s="258"/>
      <x:c r="L40" s="258"/>
    </x:row>
    <x:row r="41">
      <x:c r="A41" s="258"/>
      <x:c r="B41" s="258"/>
      <x:c r="C41" s="258"/>
      <x:c r="D41" s="258"/>
      <x:c r="E41" s="258"/>
      <x:c r="F41" s="258"/>
      <x:c r="G41" s="258"/>
      <x:c r="H41" s="258"/>
      <x:c r="I41" s="258"/>
      <x:c r="J41" s="258"/>
      <x:c r="K41" s="258"/>
      <x:c r="L41" s="258"/>
    </x:row>
    <x:row r="42">
      <x:c r="A42" s="258"/>
      <x:c r="B42" s="258"/>
      <x:c r="C42" s="258"/>
      <x:c r="D42" s="258"/>
      <x:c r="E42" s="258"/>
      <x:c r="F42" s="258"/>
      <x:c r="G42" s="258"/>
      <x:c r="H42" s="258"/>
      <x:c r="I42" s="258"/>
      <x:c r="J42" s="258"/>
      <x:c r="K42" s="258"/>
      <x:c r="L42" s="258"/>
    </x:row>
    <x:row r="43">
      <x:c r="A43" s="258"/>
      <x:c r="B43" s="258"/>
      <x:c r="C43" s="258"/>
      <x:c r="D43" s="258"/>
      <x:c r="E43" s="258"/>
      <x:c r="F43" s="258"/>
      <x:c r="G43" s="258"/>
      <x:c r="H43" s="258"/>
      <x:c r="I43" s="258"/>
      <x:c r="J43" s="258"/>
      <x:c r="K43" s="258"/>
      <x:c r="L43" s="258"/>
    </x:row>
    <x:row r="44">
      <x:c r="A44" s="258"/>
      <x:c r="B44" s="258"/>
      <x:c r="C44" s="258"/>
      <x:c r="D44" s="258"/>
      <x:c r="E44" s="258"/>
      <x:c r="F44" s="258"/>
      <x:c r="G44" s="258"/>
      <x:c r="H44" s="258"/>
      <x:c r="I44" s="258"/>
      <x:c r="J44" s="258"/>
      <x:c r="K44" s="258"/>
      <x:c r="L44" s="258"/>
    </x:row>
  </x:sheetData>
  <x:mergeCells>
    <x:mergeCell ref="A1:L2"/>
    <x:mergeCell ref="A3:L3"/>
    <x:mergeCell ref="A4:J4"/>
    <x:mergeCell ref="A6:C6"/>
    <x:mergeCell ref="A7:C9"/>
    <x:mergeCell ref="D6:F6"/>
    <x:mergeCell ref="D7:F9"/>
    <x:mergeCell ref="G6:I6"/>
    <x:mergeCell ref="G7:I9"/>
    <x:mergeCell ref="J6:L6"/>
    <x:mergeCell ref="J7:L9"/>
    <x:mergeCell ref="A21:D21"/>
    <x:mergeCell ref="A29:D29"/>
    <x:mergeCell ref="F29:L29"/>
    <x:mergeCell ref="F30:L35"/>
  </x:mergeCells>
  <x:conditionalFormatting sqref="B13:B18">
    <x:cfRule type="cellIs" dxfId="21" priority="1" operator="greaterThanOrEqual">
      <x:formula>0.8</x:formula>
    </x:cfRule>
    <x:cfRule type="cellIs" dxfId="22" priority="2" operator="lessThan">
      <x:formula>0.8</x:formula>
    </x:cfRule>
  </x:conditionalFormatting>
  <x:pageMargins left="0.7" right="0.7" top="0.75" bottom="0.75" header="0.3" footer="0.3"/>
  <x:drawing xmlns:r="http://schemas.openxmlformats.org/officeDocument/2006/relationships" r:id="R896e9808f07440e3"/>
</x:worksheet>
</file>

<file path=xl/worksheets/sheet2.xml><?xml version="1.0" encoding="utf-8"?>
<x:worksheet xmlns:x="http://schemas.openxmlformats.org/spreadsheetml/2006/main">
  <x:sheetViews>
    <x:sheetView showGridLines="0" workbookViewId="0"/>
  </x:sheetViews>
  <x:sheetFormatPr defaultRowHeight="15"/>
  <x:cols>
    <x:col min="1" max="1" width="27" hidden="0" customWidth="1"/>
    <x:col min="2" max="2" width="48" hidden="0" customWidth="1"/>
    <x:col min="3" max="3" width="20" hidden="0" customWidth="1"/>
    <x:col min="4" max="4" width="16" hidden="0" customWidth="1"/>
    <x:col min="5" max="5" width="17" hidden="0" customWidth="1"/>
    <x:col min="6" max="6" width="36" hidden="0" customWidth="1"/>
    <x:col min="7" max="7" width="42" hidden="0" customWidth="1"/>
  </x:cols>
  <x:sheetData>
    <x:row r="1" ht="24" customHeight="1">
      <x:c r="A1" s="255" t="str">
        <x:v>01 / LAUNCH BRIEF</x:v>
      </x:c>
      <x:c r="B1" s="255"/>
      <x:c r="C1" s="255"/>
      <x:c r="D1" s="255"/>
      <x:c r="E1" s="255"/>
      <x:c r="F1" s="255"/>
      <x:c r="G1" s="255"/>
    </x:row>
    <x:row r="2" ht="24" customHeight="1">
      <x:c r="A2" s="255"/>
      <x:c r="B2" s="255"/>
      <x:c r="C2" s="255"/>
      <x:c r="D2" s="255"/>
      <x:c r="E2" s="255"/>
      <x:c r="F2" s="255"/>
      <x:c r="G2" s="255"/>
    </x:row>
    <x:row r="3">
      <x:c r="A3" s="256" t="str">
        <x:v>Lock the seven decisions that every product, marketing, sales and exhibit owner must share before production accelerates.</x:v>
      </x:c>
      <x:c r="B3" s="256"/>
      <x:c r="C3" s="256"/>
      <x:c r="D3" s="256"/>
      <x:c r="E3" s="256"/>
      <x:c r="F3" s="256"/>
      <x:c r="G3" s="256"/>
    </x:row>
    <x:row r="4">
      <x:c r="A4" s="257" t="str">
        <x:v>HARD RULE: A decision is not complete until the answer, named owner and approval status are all visible. Use links in Evidence / source to preserve traceability.</x:v>
      </x:c>
      <x:c r="B4" s="257"/>
      <x:c r="C4" s="257"/>
      <x:c r="D4" s="257"/>
      <x:c r="E4" s="257"/>
      <x:c r="F4" s="257"/>
      <x:c r="G4" s="257"/>
    </x:row>
    <x:row r="5">
      <x:c r="A5" s="258"/>
      <x:c r="B5" s="258"/>
      <x:c r="C5" s="258"/>
      <x:c r="D5" s="258"/>
      <x:c r="E5" s="258"/>
      <x:c r="F5" s="258"/>
      <x:c r="G5" s="258"/>
    </x:row>
    <x:row r="6" ht="32" customHeight="1">
      <x:c r="A6" s="278" t="str">
        <x:v>Decision</x:v>
      </x:c>
      <x:c r="B6" s="279" t="str">
        <x:v>Answer / current definition</x:v>
      </x:c>
      <x:c r="C6" s="279" t="str">
        <x:v>Owner</x:v>
      </x:c>
      <x:c r="D6" s="279" t="str">
        <x:v>Status</x:v>
      </x:c>
      <x:c r="E6" s="279" t="str">
        <x:v>Decision deadline</x:v>
      </x:c>
      <x:c r="F6" s="279" t="str">
        <x:v>Evidence / source</x:v>
      </x:c>
      <x:c r="G6" s="280" t="str">
        <x:v>Notes / dependencies</x:v>
      </x:c>
    </x:row>
    <x:row r="7" ht="46" customHeight="1">
      <x:c r="A7" s="49" t="str">
        <x:v>Customer outcome</x:v>
      </x:c>
      <x:c r="B7" s="35"/>
      <x:c r="C7" s="36" t="str">
        <x:v>Product lead</x:v>
      </x:c>
      <x:c r="D7" s="43" t="str">
        <x:v>Not Started</x:v>
      </x:c>
      <x:c r="E7" s="46"/>
      <x:c r="F7" s="36"/>
      <x:c r="G7" s="37" t="str">
        <x:v>What changes for the customer?</x:v>
      </x:c>
    </x:row>
    <x:row r="8" ht="46" customHeight="1">
      <x:c r="A8" s="50" t="str">
        <x:v>Priority audience</x:v>
      </x:c>
      <x:c r="B8" s="38"/>
      <x:c r="C8" s="34" t="str">
        <x:v>Marketing lead</x:v>
      </x:c>
      <x:c r="D8" s="44" t="str">
        <x:v>Not Started</x:v>
      </x:c>
      <x:c r="E8" s="47"/>
      <x:c r="F8" s="34"/>
      <x:c r="G8" s="39" t="str">
        <x:v>Who must understand it first?</x:v>
      </x:c>
    </x:row>
    <x:row r="9" ht="46" customHeight="1">
      <x:c r="A9" s="50" t="str">
        <x:v>Primary launch claim</x:v>
      </x:c>
      <x:c r="B9" s="38"/>
      <x:c r="C9" s="34" t="str">
        <x:v>Product + legal</x:v>
      </x:c>
      <x:c r="D9" s="44" t="str">
        <x:v>Not Started</x:v>
      </x:c>
      <x:c r="E9" s="47"/>
      <x:c r="F9" s="34"/>
      <x:c r="G9" s="39" t="str">
        <x:v>One defensible sentence.</x:v>
      </x:c>
    </x:row>
    <x:row r="10" ht="46" customHeight="1">
      <x:c r="A10" s="50" t="str">
        <x:v>Experience proof</x:v>
      </x:c>
      <x:c r="B10" s="38"/>
      <x:c r="C10" s="34" t="str">
        <x:v>Demo owner</x:v>
      </x:c>
      <x:c r="D10" s="44" t="str">
        <x:v>Not Started</x:v>
      </x:c>
      <x:c r="E10" s="47"/>
      <x:c r="F10" s="34"/>
      <x:c r="G10" s="39" t="str">
        <x:v>What can a visitor see, touch or compare?</x:v>
      </x:c>
    </x:row>
    <x:row r="11" ht="46" customHeight="1">
      <x:c r="A11" s="50" t="str">
        <x:v>One next step</x:v>
      </x:c>
      <x:c r="B11" s="38"/>
      <x:c r="C11" s="34" t="str">
        <x:v>Sales lead</x:v>
      </x:c>
      <x:c r="D11" s="44" t="str">
        <x:v>Not Started</x:v>
      </x:c>
      <x:c r="E11" s="47"/>
      <x:c r="F11" s="34"/>
      <x:c r="G11" s="39" t="str">
        <x:v>Meeting, sample, quote, spec review or pilot.</x:v>
      </x:c>
    </x:row>
    <x:row r="12" ht="46" customHeight="1">
      <x:c r="A12" s="50" t="str">
        <x:v>Context to capture</x:v>
      </x:c>
      <x:c r="B12" s="38"/>
      <x:c r="C12" s="34" t="str">
        <x:v>RevOps / CRM</x:v>
      </x:c>
      <x:c r="D12" s="44" t="str">
        <x:v>Not Started</x:v>
      </x:c>
      <x:c r="E12" s="47"/>
      <x:c r="F12" s="34"/>
      <x:c r="G12" s="39" t="str">
        <x:v>Need, role, timing, next step and owner.</x:v>
      </x:c>
    </x:row>
    <x:row r="13" ht="46" customHeight="1">
      <x:c r="A13" s="50" t="str">
        <x:v>Promise owner + SLA</x:v>
      </x:c>
      <x:c r="B13" s="40"/>
      <x:c r="C13" s="41" t="str">
        <x:v>Sales operations</x:v>
      </x:c>
      <x:c r="D13" s="45" t="str">
        <x:v>Not Started</x:v>
      </x:c>
      <x:c r="E13" s="48"/>
      <x:c r="F13" s="41"/>
      <x:c r="G13" s="42" t="str">
        <x:v>Who fulfills what, by when?</x:v>
      </x:c>
    </x:row>
    <x:row r="14">
      <x:c r="A14" s="258"/>
      <x:c r="B14" s="258"/>
      <x:c r="C14" s="258"/>
      <x:c r="D14" s="258"/>
      <x:c r="E14" s="258"/>
      <x:c r="F14" s="258"/>
      <x:c r="G14" s="258"/>
    </x:row>
    <x:row r="15">
      <x:c r="A15" s="258"/>
      <x:c r="B15" s="258"/>
      <x:c r="C15" s="258"/>
      <x:c r="D15" s="258"/>
      <x:c r="E15" s="258"/>
      <x:c r="F15" s="258"/>
      <x:c r="G15" s="258"/>
    </x:row>
    <x:row r="16" ht="26" customHeight="1">
      <x:c r="A16" s="283" t="str">
        <x:v>ONE-SENTENCE LAUNCH DEFINITION</x:v>
      </x:c>
      <x:c r="B16" s="283" t="str">
        <x:v>ONE-SENTENCE LAUNCH DEFINITION</x:v>
      </x:c>
      <x:c r="C16" s="283" t="str">
        <x:v>ONE-SENTENCE LAUNCH DEFINITION</x:v>
      </x:c>
      <x:c r="D16" s="283" t="str">
        <x:v>ONE-SENTENCE LAUNCH DEFINITION</x:v>
      </x:c>
      <x:c r="E16" s="283" t="str">
        <x:v>ONE-SENTENCE LAUNCH DEFINITION</x:v>
      </x:c>
      <x:c r="F16" s="283" t="str">
        <x:v>ONE-SENTENCE LAUNCH DEFINITION</x:v>
      </x:c>
      <x:c r="G16" s="283" t="str">
        <x:v>ONE-SENTENCE LAUNCH DEFINITION</x:v>
      </x:c>
    </x:row>
    <x:row r="17">
      <x:c r="A17" s="293" t="str">
        <x:f>IF(OR(B7="",B8="",B9="",B10="",B11="",B12="",B13=""),"Complete all seven answer cells above.","For "&amp;B8&amp;", our launch creates "&amp;B7&amp;". We will prove it through "&amp;B10&amp;" and invite the right visitor to "&amp;B11&amp;".")</x:f>
        <x:v>Complete all seven answer cells above.</x:v>
      </x:c>
      <x:c r="B17" s="294"/>
      <x:c r="C17" s="294"/>
      <x:c r="D17" s="294"/>
      <x:c r="E17" s="294"/>
      <x:c r="F17" s="294"/>
      <x:c r="G17" s="295"/>
    </x:row>
    <x:row r="18">
      <x:c r="A18" s="296"/>
      <x:c r="B18" s="297"/>
      <x:c r="C18" s="297"/>
      <x:c r="D18" s="297"/>
      <x:c r="E18" s="297"/>
      <x:c r="F18" s="297"/>
      <x:c r="G18" s="298"/>
    </x:row>
    <x:row r="19">
      <x:c r="A19" s="258"/>
      <x:c r="B19" s="258"/>
      <x:c r="C19" s="258"/>
      <x:c r="D19" s="258"/>
      <x:c r="E19" s="258"/>
      <x:c r="F19" s="258"/>
      <x:c r="G19" s="258"/>
    </x:row>
    <x:row r="20">
      <x:c r="A20" s="258"/>
      <x:c r="B20" s="258"/>
      <x:c r="C20" s="258"/>
      <x:c r="D20" s="258"/>
      <x:c r="E20" s="258"/>
      <x:c r="F20" s="258"/>
      <x:c r="G20" s="258"/>
    </x:row>
    <x:row r="21" ht="26" customHeight="1">
      <x:c r="A21" s="283" t="str">
        <x:v>HARD-GATE CHECK</x:v>
      </x:c>
      <x:c r="B21" s="283" t="str">
        <x:v>HARD-GATE CHECK</x:v>
      </x:c>
      <x:c r="C21" s="283" t="str">
        <x:v>HARD-GATE CHECK</x:v>
      </x:c>
      <x:c r="D21" s="283" t="str">
        <x:v>HARD-GATE CHECK</x:v>
      </x:c>
      <x:c r="E21" s="283" t="str">
        <x:v>HARD-GATE CHECK</x:v>
      </x:c>
      <x:c r="F21" s="283" t="str">
        <x:v>HARD-GATE CHECK</x:v>
      </x:c>
      <x:c r="G21" s="283" t="str">
        <x:v>HARD-GATE CHECK</x:v>
      </x:c>
    </x:row>
    <x:row r="22" ht="32" customHeight="1">
      <x:c r="A22" s="278" t="str">
        <x:v>Gate</x:v>
      </x:c>
      <x:c r="B22" s="279" t="str">
        <x:v>Required decision</x:v>
      </x:c>
      <x:c r="C22" s="280" t="str">
        <x:v>Result</x:v>
      </x:c>
      <x:c r="D22" s="258"/>
      <x:c r="E22" s="258"/>
      <x:c r="F22" s="258"/>
      <x:c r="G22" s="258"/>
    </x:row>
    <x:row r="23">
      <x:c r="A23" s="31" t="str">
        <x:v>Proof</x:v>
      </x:c>
      <x:c r="B23" s="31" t="str">
        <x:v>Experience proof approved</x:v>
      </x:c>
      <x:c r="C23" s="84" t="str">
        <x:f>IF(D10="Approved","PASS","ACTION")</x:f>
        <x:v>ACTION</x:v>
      </x:c>
      <x:c r="D23" s="258"/>
      <x:c r="E23" s="258"/>
      <x:c r="F23" s="258"/>
      <x:c r="G23" s="258"/>
    </x:row>
    <x:row r="24">
      <x:c r="A24" s="32" t="str">
        <x:v>Handoff</x:v>
      </x:c>
      <x:c r="B24" s="32" t="str">
        <x:v>Promise owner + SLA approved</x:v>
      </x:c>
      <x:c r="C24" s="84" t="str">
        <x:f>IF(D13="Approved","PASS","ACTION")</x:f>
        <x:v>ACTION</x:v>
      </x:c>
      <x:c r="D24" s="258"/>
      <x:c r="E24" s="258"/>
      <x:c r="F24" s="258"/>
      <x:c r="G24" s="258"/>
    </x:row>
    <x:row r="25">
      <x:c r="A25" s="32" t="str">
        <x:v>Brief</x:v>
      </x:c>
      <x:c r="B25" s="32" t="str">
        <x:v>All seven decisions approved</x:v>
      </x:c>
      <x:c r="C25" s="84" t="str">
        <x:f>IF(COUNTIF(D7:D13,"Approved")=COUNTA(A7:A13),"PASS","ACTION")</x:f>
        <x:v>ACTION</x:v>
      </x:c>
      <x:c r="D25" s="258"/>
      <x:c r="E25" s="258"/>
      <x:c r="F25" s="258"/>
      <x:c r="G25" s="258"/>
    </x:row>
    <x:row r="26">
      <x:c r="A26" s="258"/>
      <x:c r="B26" s="258"/>
      <x:c r="C26" s="258"/>
      <x:c r="D26" s="258"/>
      <x:c r="E26" s="258"/>
      <x:c r="F26" s="258"/>
      <x:c r="G26" s="258"/>
    </x:row>
    <x:row r="27">
      <x:c r="A27" s="258"/>
      <x:c r="B27" s="258"/>
      <x:c r="C27" s="258"/>
      <x:c r="D27" s="258"/>
      <x:c r="E27" s="258"/>
      <x:c r="F27" s="258"/>
      <x:c r="G27" s="258"/>
    </x:row>
    <x:row r="28">
      <x:c r="A28" s="258"/>
      <x:c r="B28" s="258"/>
      <x:c r="C28" s="258"/>
      <x:c r="D28" s="258"/>
      <x:c r="E28" s="258"/>
      <x:c r="F28" s="258"/>
      <x:c r="G28" s="258"/>
    </x:row>
    <x:row r="29">
      <x:c r="A29" s="258"/>
      <x:c r="B29" s="258"/>
      <x:c r="C29" s="258"/>
      <x:c r="D29" s="258"/>
      <x:c r="E29" s="258"/>
      <x:c r="F29" s="258"/>
      <x:c r="G29" s="258"/>
    </x:row>
    <x:row r="30">
      <x:c r="A30" s="258"/>
      <x:c r="B30" s="258"/>
      <x:c r="C30" s="258"/>
      <x:c r="D30" s="258"/>
      <x:c r="E30" s="258"/>
      <x:c r="F30" s="258"/>
      <x:c r="G30" s="258"/>
    </x:row>
    <x:row r="31">
      <x:c r="A31" s="258"/>
      <x:c r="B31" s="258"/>
      <x:c r="C31" s="258"/>
      <x:c r="D31" s="258"/>
      <x:c r="E31" s="258"/>
      <x:c r="F31" s="258"/>
      <x:c r="G31" s="258"/>
    </x:row>
    <x:row r="32">
      <x:c r="A32" s="258"/>
      <x:c r="B32" s="258"/>
      <x:c r="C32" s="258"/>
      <x:c r="D32" s="258"/>
      <x:c r="E32" s="258"/>
      <x:c r="F32" s="258"/>
      <x:c r="G32" s="258"/>
    </x:row>
    <x:row r="33">
      <x:c r="A33" s="258"/>
      <x:c r="B33" s="258"/>
      <x:c r="C33" s="258"/>
      <x:c r="D33" s="258"/>
      <x:c r="E33" s="258"/>
      <x:c r="F33" s="258"/>
      <x:c r="G33" s="258"/>
    </x:row>
    <x:row r="34">
      <x:c r="A34" s="258"/>
      <x:c r="B34" s="258"/>
      <x:c r="C34" s="258"/>
      <x:c r="D34" s="258"/>
      <x:c r="E34" s="258"/>
      <x:c r="F34" s="258"/>
      <x:c r="G34" s="258"/>
    </x:row>
  </x:sheetData>
  <x:mergeCells>
    <x:mergeCell ref="A1:G2"/>
    <x:mergeCell ref="A3:G3"/>
    <x:mergeCell ref="A4:G4"/>
    <x:mergeCell ref="A16:G16"/>
    <x:mergeCell ref="A17:G18"/>
    <x:mergeCell ref="A21:G21"/>
  </x:mergeCells>
  <x:conditionalFormatting sqref="D7:D13">
    <x:cfRule type="containsText" dxfId="0" priority="1" operator="containsText" text="Approved"/>
    <x:cfRule type="containsText" dxfId="1" priority="2" operator="containsText" text="In Review"/>
    <x:cfRule type="containsText" dxfId="2" priority="3" operator="containsText" text="Blocked"/>
  </x:conditionalFormatting>
  <x:dataValidations count="1">
    <x:dataValidation type="list" sqref="D7:D13">
      <x:formula1>"Not Started,Draft,In Review,Approved,Blocked"</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3" hidden="0" customWidth="1"/>
    <x:col min="2" max="2" width="34" hidden="0" customWidth="1"/>
    <x:col min="3" max="3" width="34" hidden="0" customWidth="1"/>
    <x:col min="4" max="4" width="32" hidden="0" customWidth="1"/>
    <x:col min="5" max="5" width="24" hidden="0" customWidth="1"/>
    <x:col min="6" max="6" width="27" hidden="0" customWidth="1"/>
    <x:col min="7" max="7" width="20" hidden="0" customWidth="1"/>
    <x:col min="8" max="8" width="16" hidden="0" customWidth="1"/>
    <x:col min="9" max="9" width="38" hidden="0" customWidth="1"/>
  </x:cols>
  <x:sheetData>
    <x:row r="1" ht="24" customHeight="1">
      <x:c r="A1" s="255" t="str">
        <x:v>02 / CLAIM-TO-PROOF REGISTER</x:v>
      </x:c>
      <x:c r="B1" s="255"/>
      <x:c r="C1" s="255"/>
      <x:c r="D1" s="255"/>
      <x:c r="E1" s="255"/>
      <x:c r="F1" s="255"/>
      <x:c r="G1" s="255"/>
      <x:c r="H1" s="255"/>
      <x:c r="I1" s="255"/>
    </x:row>
    <x:row r="2" ht="24" customHeight="1">
      <x:c r="A2" s="255"/>
      <x:c r="B2" s="255"/>
      <x:c r="C2" s="255"/>
      <x:c r="D2" s="255"/>
      <x:c r="E2" s="255"/>
      <x:c r="F2" s="255"/>
      <x:c r="G2" s="255"/>
      <x:c r="H2" s="255"/>
      <x:c r="I2" s="255"/>
    </x:row>
    <x:row r="3">
      <x:c r="A3" s="256" t="str">
        <x:v>No launch claim reaches the floor until the evidence, limitations and approval owner are visible in the same row.</x:v>
      </x:c>
      <x:c r="B3" s="256"/>
      <x:c r="C3" s="256"/>
      <x:c r="D3" s="256"/>
      <x:c r="E3" s="256"/>
      <x:c r="F3" s="256"/>
      <x:c r="G3" s="256"/>
      <x:c r="H3" s="256"/>
      <x:c r="I3" s="256"/>
    </x:row>
    <x:row r="4">
      <x:c r="A4" s="257" t="str">
        <x:v>APPROVAL STANDARD: A specific claim needs evidence that matches its scope. Record material conditions, test context and the final approving owner; avoid absolute language unless the evidence truly supports it.</x:v>
      </x:c>
      <x:c r="B4" s="257"/>
      <x:c r="C4" s="257"/>
      <x:c r="D4" s="257"/>
      <x:c r="E4" s="257"/>
      <x:c r="F4" s="257"/>
      <x:c r="G4" s="257"/>
      <x:c r="H4" s="257"/>
      <x:c r="I4" s="257"/>
    </x:row>
    <x:row r="5">
      <x:c r="A5" s="258"/>
      <x:c r="B5" s="258"/>
      <x:c r="C5" s="258"/>
      <x:c r="D5" s="258"/>
      <x:c r="E5" s="258"/>
      <x:c r="F5" s="258"/>
      <x:c r="G5" s="258"/>
      <x:c r="H5" s="258"/>
      <x:c r="I5" s="258"/>
    </x:row>
    <x:row r="6" ht="32" customHeight="1">
      <x:c r="A6" s="278" t="str">
        <x:v>Claim ID</x:v>
      </x:c>
      <x:c r="B6" s="279" t="str">
        <x:v>Claim / message</x:v>
      </x:c>
      <x:c r="C6" s="279" t="str">
        <x:v>Customer outcome</x:v>
      </x:c>
      <x:c r="D6" s="279" t="str">
        <x:v>Visible or documented proof</x:v>
      </x:c>
      <x:c r="E6" s="279" t="str">
        <x:v>Measurement / test</x:v>
      </x:c>
      <x:c r="F6" s="279" t="str">
        <x:v>Conditions + caveats</x:v>
      </x:c>
      <x:c r="G6" s="279" t="str">
        <x:v>Evidence owner</x:v>
      </x:c>
      <x:c r="H6" s="279" t="str">
        <x:v>Status</x:v>
      </x:c>
      <x:c r="I6" s="280" t="str">
        <x:v>Source URL / file</x:v>
      </x:c>
    </x:row>
    <x:row r="7" ht="62" customHeight="1">
      <x:c r="A7" s="49" t="str">
        <x:v>Claim 1</x:v>
      </x:c>
      <x:c r="B7" s="35" t="str"/>
      <x:c r="C7" s="36" t="str"/>
      <x:c r="D7" s="36" t="str"/>
      <x:c r="E7" s="36" t="str"/>
      <x:c r="F7" s="36" t="str"/>
      <x:c r="G7" s="36" t="str"/>
      <x:c r="H7" s="43" t="str">
        <x:v>Not Started</x:v>
      </x:c>
      <x:c r="I7" s="37" t="str"/>
    </x:row>
    <x:row r="8" ht="62" customHeight="1">
      <x:c r="A8" s="50" t="str">
        <x:v>Claim 2</x:v>
      </x:c>
      <x:c r="B8" s="38" t="str"/>
      <x:c r="C8" s="34" t="str"/>
      <x:c r="D8" s="34" t="str"/>
      <x:c r="E8" s="34" t="str"/>
      <x:c r="F8" s="34" t="str"/>
      <x:c r="G8" s="34" t="str"/>
      <x:c r="H8" s="44" t="str">
        <x:v>Not Started</x:v>
      </x:c>
      <x:c r="I8" s="39" t="str"/>
    </x:row>
    <x:row r="9" ht="62" customHeight="1">
      <x:c r="A9" s="50" t="str">
        <x:v>Claim 3</x:v>
      </x:c>
      <x:c r="B9" s="38" t="str"/>
      <x:c r="C9" s="34" t="str"/>
      <x:c r="D9" s="34" t="str"/>
      <x:c r="E9" s="34" t="str"/>
      <x:c r="F9" s="34" t="str"/>
      <x:c r="G9" s="34" t="str"/>
      <x:c r="H9" s="44" t="str">
        <x:v>Not Started</x:v>
      </x:c>
      <x:c r="I9" s="39" t="str"/>
    </x:row>
    <x:row r="10" ht="62" customHeight="1">
      <x:c r="A10" s="50" t="str">
        <x:v>Claim 4</x:v>
      </x:c>
      <x:c r="B10" s="38" t="str"/>
      <x:c r="C10" s="34" t="str"/>
      <x:c r="D10" s="34" t="str"/>
      <x:c r="E10" s="34" t="str"/>
      <x:c r="F10" s="34" t="str"/>
      <x:c r="G10" s="34" t="str"/>
      <x:c r="H10" s="44" t="str">
        <x:v>Not Started</x:v>
      </x:c>
      <x:c r="I10" s="39" t="str"/>
    </x:row>
    <x:row r="11" ht="62" customHeight="1">
      <x:c r="A11" s="50" t="str">
        <x:v>Claim 5</x:v>
      </x:c>
      <x:c r="B11" s="38" t="str"/>
      <x:c r="C11" s="34" t="str"/>
      <x:c r="D11" s="34" t="str"/>
      <x:c r="E11" s="34" t="str"/>
      <x:c r="F11" s="34" t="str"/>
      <x:c r="G11" s="34" t="str"/>
      <x:c r="H11" s="44" t="str">
        <x:v>Not Started</x:v>
      </x:c>
      <x:c r="I11" s="39" t="str"/>
    </x:row>
    <x:row r="12" ht="62" customHeight="1">
      <x:c r="A12" s="50" t="str">
        <x:v>Claim 6</x:v>
      </x:c>
      <x:c r="B12" s="40" t="str"/>
      <x:c r="C12" s="41" t="str"/>
      <x:c r="D12" s="41" t="str"/>
      <x:c r="E12" s="41" t="str"/>
      <x:c r="F12" s="41" t="str"/>
      <x:c r="G12" s="41" t="str"/>
      <x:c r="H12" s="45" t="str">
        <x:v>Not Started</x:v>
      </x:c>
      <x:c r="I12" s="42" t="str"/>
    </x:row>
    <x:row r="13">
      <x:c r="A13" s="258"/>
      <x:c r="B13" s="258"/>
      <x:c r="C13" s="258"/>
      <x:c r="D13" s="258"/>
      <x:c r="E13" s="258"/>
      <x:c r="F13" s="258"/>
      <x:c r="G13" s="258"/>
      <x:c r="H13" s="258"/>
      <x:c r="I13" s="258"/>
    </x:row>
    <x:row r="14">
      <x:c r="A14" s="258"/>
      <x:c r="B14" s="258"/>
      <x:c r="C14" s="258"/>
      <x:c r="D14" s="258"/>
      <x:c r="E14" s="258"/>
      <x:c r="F14" s="258"/>
      <x:c r="G14" s="258"/>
      <x:c r="H14" s="258"/>
      <x:c r="I14" s="258"/>
    </x:row>
    <x:row r="15" ht="26" customHeight="1">
      <x:c r="A15" s="283" t="str">
        <x:v>REGISTER HEALTH</x:v>
      </x:c>
      <x:c r="B15" s="283" t="str">
        <x:v>REGISTER HEALTH</x:v>
      </x:c>
      <x:c r="C15" s="283" t="str">
        <x:v>REGISTER HEALTH</x:v>
      </x:c>
      <x:c r="D15" s="283" t="str">
        <x:v>REGISTER HEALTH</x:v>
      </x:c>
      <x:c r="E15" s="283" t="str">
        <x:v>REGISTER HEALTH</x:v>
      </x:c>
      <x:c r="F15" s="283" t="str">
        <x:v>REGISTER HEALTH</x:v>
      </x:c>
      <x:c r="G15" s="283" t="str">
        <x:v>REGISTER HEALTH</x:v>
      </x:c>
      <x:c r="H15" s="283" t="str">
        <x:v>REGISTER HEALTH</x:v>
      </x:c>
      <x:c r="I15" s="283" t="str">
        <x:v>REGISTER HEALTH</x:v>
      </x:c>
    </x:row>
    <x:row r="16" ht="32" customHeight="1">
      <x:c r="A16" s="278" t="str">
        <x:v>Metric</x:v>
      </x:c>
      <x:c r="B16" s="279" t="str">
        <x:v>Formula result</x:v>
      </x:c>
      <x:c r="C16" s="279" t="str">
        <x:v>Interpretation</x:v>
      </x:c>
      <x:c r="D16" s="280" t="str">
        <x:v>Launch gate</x:v>
      </x:c>
      <x:c r="E16" s="258"/>
      <x:c r="F16" s="258"/>
      <x:c r="G16" s="258"/>
      <x:c r="H16" s="258"/>
      <x:c r="I16" s="258"/>
    </x:row>
    <x:row r="17">
      <x:c r="A17" s="31" t="str">
        <x:v>Claims approved</x:v>
      </x:c>
      <x:c r="B17" s="84" t="n">
        <x:f>COUNTIF(H7:H12,"Approved")</x:f>
        <x:v>0</x:v>
      </x:c>
      <x:c r="C17" s="31" t="str">
        <x:v>Count with evidence and approval</x:v>
      </x:c>
      <x:c r="D17" s="31" t="str">
        <x:v>All public claims approved</x:v>
      </x:c>
      <x:c r="E17" s="258"/>
      <x:c r="F17" s="258"/>
      <x:c r="G17" s="258"/>
      <x:c r="H17" s="258"/>
      <x:c r="I17" s="258"/>
    </x:row>
    <x:row r="18">
      <x:c r="A18" s="32" t="str">
        <x:v>Claims blocked / rejected</x:v>
      </x:c>
      <x:c r="B18" s="84" t="n">
        <x:f>COUNTIF(H7:H12,"Blocked")+COUNTIF(H7:H12,"Rejected")</x:f>
        <x:v>0</x:v>
      </x:c>
      <x:c r="C18" s="32" t="str">
        <x:v>Resolve or remove from booth content</x:v>
      </x:c>
      <x:c r="D18" s="32" t="str">
        <x:v>Zero unresolved at production lock</x:v>
      </x:c>
      <x:c r="E18" s="258"/>
      <x:c r="F18" s="258"/>
      <x:c r="G18" s="258"/>
      <x:c r="H18" s="258"/>
      <x:c r="I18" s="258"/>
    </x:row>
    <x:row r="19">
      <x:c r="A19" s="32" t="str">
        <x:v>Approval rate</x:v>
      </x:c>
      <x:c r="B19" s="299" t="n">
        <x:f>IFERROR(B17/COUNTA(A7:A12),0)</x:f>
        <x:v>0</x:v>
      </x:c>
      <x:c r="C19" s="32" t="str">
        <x:v>Approved / total planned claims</x:v>
      </x:c>
      <x:c r="D19" s="32" t="str">
        <x:v>Target set by launch owner</x:v>
      </x:c>
      <x:c r="E19" s="258"/>
      <x:c r="F19" s="258"/>
      <x:c r="G19" s="258"/>
      <x:c r="H19" s="258"/>
      <x:c r="I19" s="258"/>
    </x:row>
    <x:row r="20">
      <x:c r="A20" s="258"/>
      <x:c r="B20" s="258"/>
      <x:c r="C20" s="258"/>
      <x:c r="D20" s="258"/>
      <x:c r="E20" s="258"/>
      <x:c r="F20" s="258"/>
      <x:c r="G20" s="258"/>
      <x:c r="H20" s="258"/>
      <x:c r="I20" s="258"/>
    </x:row>
    <x:row r="21">
      <x:c r="A21" s="258"/>
      <x:c r="B21" s="258"/>
      <x:c r="C21" s="258"/>
      <x:c r="D21" s="258"/>
      <x:c r="E21" s="258"/>
      <x:c r="F21" s="258"/>
      <x:c r="G21" s="258"/>
      <x:c r="H21" s="258"/>
      <x:c r="I21" s="258"/>
    </x:row>
    <x:row r="22">
      <x:c r="A22" s="258"/>
      <x:c r="B22" s="258"/>
      <x:c r="C22" s="258"/>
      <x:c r="D22" s="258"/>
      <x:c r="E22" s="258"/>
      <x:c r="F22" s="258"/>
      <x:c r="G22" s="258"/>
      <x:c r="H22" s="258"/>
      <x:c r="I22" s="258"/>
    </x:row>
    <x:row r="23">
      <x:c r="A23" s="258"/>
      <x:c r="B23" s="258"/>
      <x:c r="C23" s="258"/>
      <x:c r="D23" s="258"/>
      <x:c r="E23" s="258"/>
      <x:c r="F23" s="258"/>
      <x:c r="G23" s="258"/>
      <x:c r="H23" s="258"/>
      <x:c r="I23" s="258"/>
    </x:row>
    <x:row r="24">
      <x:c r="A24" s="258"/>
      <x:c r="B24" s="258"/>
      <x:c r="C24" s="258"/>
      <x:c r="D24" s="258"/>
      <x:c r="E24" s="258"/>
      <x:c r="F24" s="258"/>
      <x:c r="G24" s="258"/>
      <x:c r="H24" s="258"/>
      <x:c r="I24" s="258"/>
    </x:row>
    <x:row r="25">
      <x:c r="A25" s="258"/>
      <x:c r="B25" s="258"/>
      <x:c r="C25" s="258"/>
      <x:c r="D25" s="258"/>
      <x:c r="E25" s="258"/>
      <x:c r="F25" s="258"/>
      <x:c r="G25" s="258"/>
      <x:c r="H25" s="258"/>
      <x:c r="I25" s="258"/>
    </x:row>
    <x:row r="26">
      <x:c r="A26" s="258"/>
      <x:c r="B26" s="258"/>
      <x:c r="C26" s="258"/>
      <x:c r="D26" s="258"/>
      <x:c r="E26" s="258"/>
      <x:c r="F26" s="258"/>
      <x:c r="G26" s="258"/>
      <x:c r="H26" s="258"/>
      <x:c r="I26" s="258"/>
    </x:row>
    <x:row r="27">
      <x:c r="A27" s="258"/>
      <x:c r="B27" s="258"/>
      <x:c r="C27" s="258"/>
      <x:c r="D27" s="258"/>
      <x:c r="E27" s="258"/>
      <x:c r="F27" s="258"/>
      <x:c r="G27" s="258"/>
      <x:c r="H27" s="258"/>
      <x:c r="I27" s="258"/>
    </x:row>
    <x:row r="28">
      <x:c r="A28" s="258"/>
      <x:c r="B28" s="258"/>
      <x:c r="C28" s="258"/>
      <x:c r="D28" s="258"/>
      <x:c r="E28" s="258"/>
      <x:c r="F28" s="258"/>
      <x:c r="G28" s="258"/>
      <x:c r="H28" s="258"/>
      <x:c r="I28" s="258"/>
    </x:row>
  </x:sheetData>
  <x:mergeCells>
    <x:mergeCell ref="A1:I2"/>
    <x:mergeCell ref="A3:I3"/>
    <x:mergeCell ref="A4:I4"/>
    <x:mergeCell ref="A15:I15"/>
  </x:mergeCells>
  <x:conditionalFormatting sqref="H7:H12">
    <x:cfRule type="containsText" dxfId="3" priority="1" operator="containsText" text="Approved"/>
    <x:cfRule type="containsText" dxfId="4" priority="2" operator="containsText" text="In Review"/>
    <x:cfRule type="containsText" dxfId="5" priority="3" operator="containsText" text="Blocked"/>
  </x:conditionalFormatting>
  <x:dataValidations count="1">
    <x:dataValidation type="list" sqref="H7:H12">
      <x:formula1>"Not Started,Draft,In Review,Approved,Rejected,Blocked"</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9" hidden="0" customWidth="1"/>
    <x:col min="2" max="2" width="24" hidden="0" customWidth="1"/>
    <x:col min="3" max="3" width="34" hidden="0" customWidth="1"/>
    <x:col min="4" max="4" width="34" hidden="0" customWidth="1"/>
    <x:col min="5" max="5" width="12" hidden="0" customWidth="1"/>
    <x:col min="6" max="6" width="12" hidden="0" customWidth="1"/>
    <x:col min="7" max="7" width="28" hidden="0" customWidth="1"/>
    <x:col min="8" max="8" width="20" hidden="0" customWidth="1"/>
    <x:col min="9" max="9" width="34" hidden="0" customWidth="1"/>
    <x:col min="10" max="10" width="16" hidden="0" customWidth="1"/>
  </x:cols>
  <x:sheetData>
    <x:row r="1" ht="24" customHeight="1">
      <x:c r="A1" s="255" t="str">
        <x:v>03 / LIVE DEMO RUNBOOK</x:v>
      </x:c>
      <x:c r="B1" s="255"/>
      <x:c r="C1" s="255"/>
      <x:c r="D1" s="255"/>
      <x:c r="E1" s="255"/>
      <x:c r="F1" s="255"/>
      <x:c r="G1" s="255"/>
      <x:c r="H1" s="255"/>
      <x:c r="I1" s="255"/>
      <x:c r="J1" s="255"/>
    </x:row>
    <x:row r="2" ht="24" customHeight="1">
      <x:c r="A2" s="255"/>
      <x:c r="B2" s="255"/>
      <x:c r="C2" s="255"/>
      <x:c r="D2" s="255"/>
      <x:c r="E2" s="255"/>
      <x:c r="F2" s="255"/>
      <x:c r="G2" s="255"/>
      <x:c r="H2" s="255"/>
      <x:c r="I2" s="255"/>
      <x:c r="J2" s="255"/>
    </x:row>
    <x:row r="3">
      <x:c r="A3" s="256" t="str">
        <x:v>Design a fast, repeatable proof experience that visitors can understand, staff can reset and the team can run under real queue pressure.</x:v>
      </x:c>
      <x:c r="B3" s="256"/>
      <x:c r="C3" s="256"/>
      <x:c r="D3" s="256"/>
      <x:c r="E3" s="256"/>
      <x:c r="F3" s="256"/>
      <x:c r="G3" s="256"/>
      <x:c r="H3" s="256"/>
      <x:c r="I3" s="256"/>
      <x:c r="J3" s="256"/>
    </x:row>
    <x:row r="4">
      <x:c r="A4" s="257" t="str">
        <x:v>RUN THE TEST: Time a complete cycle, reset included, with the actual staff role and fallback. If the claim cannot survive a repeatable live proof, change the claim or the demo before the show.</x:v>
      </x:c>
      <x:c r="B4" s="257"/>
      <x:c r="C4" s="257"/>
      <x:c r="D4" s="257"/>
      <x:c r="E4" s="257"/>
      <x:c r="F4" s="257"/>
      <x:c r="G4" s="257"/>
      <x:c r="H4" s="257"/>
      <x:c r="I4" s="257"/>
      <x:c r="J4" s="257"/>
    </x:row>
    <x:row r="5">
      <x:c r="A5" s="258"/>
      <x:c r="B5" s="258"/>
      <x:c r="C5" s="258"/>
      <x:c r="D5" s="258"/>
      <x:c r="E5" s="258"/>
      <x:c r="F5" s="258"/>
      <x:c r="G5" s="258"/>
      <x:c r="H5" s="258"/>
      <x:c r="I5" s="258"/>
      <x:c r="J5" s="258"/>
    </x:row>
    <x:row r="6" ht="32" customHeight="1">
      <x:c r="A6" s="278" t="str">
        <x:v>Step</x:v>
      </x:c>
      <x:c r="B6" s="279" t="str">
        <x:v>Stage</x:v>
      </x:c>
      <x:c r="C6" s="279" t="str">
        <x:v>Visitor action</x:v>
      </x:c>
      <x:c r="D6" s="279" t="str">
        <x:v>Proof / claim shown</x:v>
      </x:c>
      <x:c r="E6" s="279" t="str">
        <x:v>Demo sec</x:v>
      </x:c>
      <x:c r="F6" s="279" t="str">
        <x:v>Reset sec</x:v>
      </x:c>
      <x:c r="G6" s="279" t="str">
        <x:v>Queue / safety rule</x:v>
      </x:c>
      <x:c r="H6" s="279" t="str">
        <x:v>Primary role</x:v>
      </x:c>
      <x:c r="I6" s="279" t="str">
        <x:v>Fallback if proof fails</x:v>
      </x:c>
      <x:c r="J6" s="280" t="str">
        <x:v>Status</x:v>
      </x:c>
    </x:row>
    <x:row r="7" ht="53" customHeight="1">
      <x:c r="A7" s="91" t="n">
        <x:v>1</x:v>
      </x:c>
      <x:c r="B7" s="35" t="str">
        <x:v>Hook</x:v>
      </x:c>
      <x:c r="C7" s="36" t="str">
        <x:v>Stop and identify relevance</x:v>
      </x:c>
      <x:c r="D7" s="36" t="str">
        <x:v>One customer outcome</x:v>
      </x:c>
      <x:c r="E7" s="95" t="n">
        <x:v>10</x:v>
      </x:c>
      <x:c r="F7" s="95" t="n">
        <x:v>0</x:v>
      </x:c>
      <x:c r="G7" s="36" t="str">
        <x:v>Do not block the aisle</x:v>
      </x:c>
      <x:c r="H7" s="36" t="str">
        <x:v>Opener</x:v>
      </x:c>
      <x:c r="I7" s="36" t="str">
        <x:v>Use the static outcome board</x:v>
      </x:c>
      <x:c r="J7" s="43" t="str">
        <x:v>Not Started</x:v>
      </x:c>
    </x:row>
    <x:row r="8" ht="53" customHeight="1">
      <x:c r="A8" s="92" t="n">
        <x:v>2</x:v>
      </x:c>
      <x:c r="B8" s="38" t="str">
        <x:v>Qualify</x:v>
      </x:c>
      <x:c r="C8" s="34" t="str">
        <x:v>Answer one routing question</x:v>
      </x:c>
      <x:c r="D8" s="34" t="str">
        <x:v>Audience fit</x:v>
      </x:c>
      <x:c r="E8" s="96" t="n">
        <x:v>20</x:v>
      </x:c>
      <x:c r="F8" s="96" t="n">
        <x:v>0</x:v>
      </x:c>
      <x:c r="G8" s="34" t="str">
        <x:v>Route non-priority needs quickly</x:v>
      </x:c>
      <x:c r="H8" s="34" t="str">
        <x:v>Discoverer</x:v>
      </x:c>
      <x:c r="I8" s="34" t="str">
        <x:v>Use the audience card</x:v>
      </x:c>
      <x:c r="J8" s="44" t="str">
        <x:v>Not Started</x:v>
      </x:c>
    </x:row>
    <x:row r="9" ht="53" customHeight="1">
      <x:c r="A9" s="92" t="n">
        <x:v>3</x:v>
      </x:c>
      <x:c r="B9" s="38" t="str">
        <x:v>Invite</x:v>
      </x:c>
      <x:c r="C9" s="34" t="str">
        <x:v>Choose or touch the demo input</x:v>
      </x:c>
      <x:c r="D9" s="34" t="str">
        <x:v>What the visitor will test</x:v>
      </x:c>
      <x:c r="E9" s="96" t="n">
        <x:v>15</x:v>
      </x:c>
      <x:c r="F9" s="96" t="n">
        <x:v>5</x:v>
      </x:c>
      <x:c r="G9" s="34" t="str">
        <x:v>State safety / handling rule</x:v>
      </x:c>
      <x:c r="H9" s="34" t="str">
        <x:v>Specialist</x:v>
      </x:c>
      <x:c r="I9" s="34" t="str">
        <x:v>Staff runs the action</x:v>
      </x:c>
      <x:c r="J9" s="44" t="str">
        <x:v>Not Started</x:v>
      </x:c>
    </x:row>
    <x:row r="10" ht="53" customHeight="1">
      <x:c r="A10" s="92" t="n">
        <x:v>4</x:v>
      </x:c>
      <x:c r="B10" s="38" t="str">
        <x:v>Experience</x:v>
      </x:c>
      <x:c r="C10" s="34" t="str">
        <x:v>Perform the core action</x:v>
      </x:c>
      <x:c r="D10" s="34" t="str">
        <x:v>Primary product proof</x:v>
      </x:c>
      <x:c r="E10" s="96" t="n">
        <x:v>45</x:v>
      </x:c>
      <x:c r="F10" s="96" t="n">
        <x:v>15</x:v>
      </x:c>
      <x:c r="G10" s="34" t="str">
        <x:v>One visitor per active station</x:v>
      </x:c>
      <x:c r="H10" s="34" t="str">
        <x:v>Specialist</x:v>
      </x:c>
      <x:c r="I10" s="34" t="str">
        <x:v>Show validated recorded evidence</x:v>
      </x:c>
      <x:c r="J10" s="44" t="str">
        <x:v>Not Started</x:v>
      </x:c>
    </x:row>
    <x:row r="11" ht="53" customHeight="1">
      <x:c r="A11" s="92" t="n">
        <x:v>5</x:v>
      </x:c>
      <x:c r="B11" s="38" t="str">
        <x:v>Compare</x:v>
      </x:c>
      <x:c r="C11" s="34" t="str">
        <x:v>See before / after or A / B</x:v>
      </x:c>
      <x:c r="D11" s="34" t="str">
        <x:v>Why the result matters</x:v>
      </x:c>
      <x:c r="E11" s="96" t="n">
        <x:v>35</x:v>
      </x:c>
      <x:c r="F11" s="96" t="n">
        <x:v>10</x:v>
      </x:c>
      <x:c r="G11" s="34" t="str">
        <x:v>Keep comparison conditions identical</x:v>
      </x:c>
      <x:c r="H11" s="34" t="str">
        <x:v>Specialist</x:v>
      </x:c>
      <x:c r="I11" s="34" t="str">
        <x:v>Use labeled physical samples</x:v>
      </x:c>
      <x:c r="J11" s="44" t="str">
        <x:v>Not Started</x:v>
      </x:c>
    </x:row>
    <x:row r="12" ht="53" customHeight="1">
      <x:c r="A12" s="92" t="n">
        <x:v>6</x:v>
      </x:c>
      <x:c r="B12" s="38" t="str">
        <x:v>Caveat</x:v>
      </x:c>
      <x:c r="C12" s="34" t="str">
        <x:v>Hear conditions and limits</x:v>
      </x:c>
      <x:c r="D12" s="34" t="str">
        <x:v>What the proof does not claim</x:v>
      </x:c>
      <x:c r="E12" s="96" t="n">
        <x:v>20</x:v>
      </x:c>
      <x:c r="F12" s="96" t="n">
        <x:v>0</x:v>
      </x:c>
      <x:c r="G12" s="34" t="str">
        <x:v>Never skip in a compressed demo</x:v>
      </x:c>
      <x:c r="H12" s="34" t="str">
        <x:v>Specialist</x:v>
      </x:c>
      <x:c r="I12" s="34" t="str">
        <x:v>Use approved caveat card</x:v>
      </x:c>
      <x:c r="J12" s="44" t="str">
        <x:v>Not Started</x:v>
      </x:c>
    </x:row>
    <x:row r="13" ht="53" customHeight="1">
      <x:c r="A13" s="92" t="n">
        <x:v>7</x:v>
      </x:c>
      <x:c r="B13" s="38" t="str">
        <x:v>Next step</x:v>
      </x:c>
      <x:c r="C13" s="34" t="str">
        <x:v>Choose the useful continuation</x:v>
      </x:c>
      <x:c r="D13" s="34" t="str">
        <x:v>Meeting, sample, quote or spec review</x:v>
      </x:c>
      <x:c r="E13" s="96" t="n">
        <x:v>20</x:v>
      </x:c>
      <x:c r="F13" s="96" t="n">
        <x:v>0</x:v>
      </x:c>
      <x:c r="G13" s="34" t="str">
        <x:v>Offer one primary CTA</x:v>
      </x:c>
      <x:c r="H13" s="34" t="str">
        <x:v>Closer</x:v>
      </x:c>
      <x:c r="I13" s="34" t="str">
        <x:v>Schedule manual follow-up</x:v>
      </x:c>
      <x:c r="J13" s="44" t="str">
        <x:v>Not Started</x:v>
      </x:c>
    </x:row>
    <x:row r="14" ht="53" customHeight="1">
      <x:c r="A14" s="92" t="n">
        <x:v>8</x:v>
      </x:c>
      <x:c r="B14" s="38" t="str">
        <x:v>Capture</x:v>
      </x:c>
      <x:c r="C14" s="34" t="str">
        <x:v>Confirm need, timing and owner</x:v>
      </x:c>
      <x:c r="D14" s="34" t="str">
        <x:v>Decision context</x:v>
      </x:c>
      <x:c r="E14" s="96" t="n">
        <x:v>40</x:v>
      </x:c>
      <x:c r="F14" s="96" t="n">
        <x:v>0</x:v>
      </x:c>
      <x:c r="G14" s="34" t="str">
        <x:v>Consent and data-minimization apply</x:v>
      </x:c>
      <x:c r="H14" s="34" t="str">
        <x:v>Closer</x:v>
      </x:c>
      <x:c r="I14" s="34" t="str">
        <x:v>Use paper recovery sheet</x:v>
      </x:c>
      <x:c r="J14" s="44" t="str">
        <x:v>Not Started</x:v>
      </x:c>
    </x:row>
    <x:row r="15" ht="53" customHeight="1">
      <x:c r="A15" s="92" t="n">
        <x:v>9</x:v>
      </x:c>
      <x:c r="B15" s="38" t="str">
        <x:v>Handoff</x:v>
      </x:c>
      <x:c r="C15" s="34" t="str">
        <x:v>Receive confirmation of promise</x:v>
      </x:c>
      <x:c r="D15" s="34" t="str">
        <x:v>Named owner + date</x:v>
      </x:c>
      <x:c r="E15" s="96" t="n">
        <x:v>15</x:v>
      </x:c>
      <x:c r="F15" s="96" t="n">
        <x:v>0</x:v>
      </x:c>
      <x:c r="G15" s="34" t="str">
        <x:v>Read back the promise</x:v>
      </x:c>
      <x:c r="H15" s="34" t="str">
        <x:v>Closer</x:v>
      </x:c>
      <x:c r="I15" s="34" t="str">
        <x:v>Write owner and due date</x:v>
      </x:c>
      <x:c r="J15" s="44" t="str">
        <x:v>Not Started</x:v>
      </x:c>
    </x:row>
    <x:row r="16" ht="53" customHeight="1">
      <x:c r="A16" s="92" t="n">
        <x:v>10</x:v>
      </x:c>
      <x:c r="B16" s="40" t="str">
        <x:v>Reset</x:v>
      </x:c>
      <x:c r="C16" s="41" t="str">
        <x:v>Leave the station ready</x:v>
      </x:c>
      <x:c r="D16" s="41" t="str">
        <x:v>Repeatability</x:v>
      </x:c>
      <x:c r="E16" s="97" t="n">
        <x:v>0</x:v>
      </x:c>
      <x:c r="F16" s="97" t="n">
        <x:v>25</x:v>
      </x:c>
      <x:c r="G16" s="41" t="str">
        <x:v>Trigger replenishment threshold</x:v>
      </x:c>
      <x:c r="H16" s="41" t="str">
        <x:v>Demo support</x:v>
      </x:c>
      <x:c r="I16" s="41" t="str">
        <x:v>Switch to backup station</x:v>
      </x:c>
      <x:c r="J16" s="45" t="str">
        <x:v>Not Started</x:v>
      </x:c>
    </x:row>
    <x:row r="17">
      <x:c r="A17" s="258"/>
      <x:c r="B17" s="258"/>
      <x:c r="C17" s="258"/>
      <x:c r="D17" s="258"/>
      <x:c r="E17" s="258"/>
      <x:c r="F17" s="258"/>
      <x:c r="G17" s="258"/>
      <x:c r="H17" s="258"/>
      <x:c r="I17" s="258"/>
      <x:c r="J17" s="258"/>
    </x:row>
    <x:row r="18">
      <x:c r="A18" s="258"/>
      <x:c r="B18" s="258"/>
      <x:c r="C18" s="258"/>
      <x:c r="D18" s="258"/>
      <x:c r="E18" s="258"/>
      <x:c r="F18" s="258"/>
      <x:c r="G18" s="258"/>
      <x:c r="H18" s="258"/>
      <x:c r="I18" s="258"/>
      <x:c r="J18" s="258"/>
    </x:row>
    <x:row r="19" ht="26" customHeight="1">
      <x:c r="A19" s="283" t="str">
        <x:v>CYCLE CAPACITY CHECK</x:v>
      </x:c>
      <x:c r="B19" s="283" t="str">
        <x:v>CYCLE CAPACITY CHECK</x:v>
      </x:c>
      <x:c r="C19" s="283" t="str">
        <x:v>CYCLE CAPACITY CHECK</x:v>
      </x:c>
      <x:c r="D19" s="283" t="str">
        <x:v>CYCLE CAPACITY CHECK</x:v>
      </x:c>
      <x:c r="E19" s="283" t="str">
        <x:v>CYCLE CAPACITY CHECK</x:v>
      </x:c>
      <x:c r="F19" s="283" t="str">
        <x:v>CYCLE CAPACITY CHECK</x:v>
      </x:c>
      <x:c r="G19" s="283" t="str">
        <x:v>CYCLE CAPACITY CHECK</x:v>
      </x:c>
      <x:c r="H19" s="283" t="str">
        <x:v>CYCLE CAPACITY CHECK</x:v>
      </x:c>
      <x:c r="I19" s="283" t="str">
        <x:v>CYCLE CAPACITY CHECK</x:v>
      </x:c>
      <x:c r="J19" s="283" t="str">
        <x:v>CYCLE CAPACITY CHECK</x:v>
      </x:c>
    </x:row>
    <x:row r="20" ht="32" customHeight="1">
      <x:c r="A20" s="278" t="str">
        <x:v>Metric</x:v>
      </x:c>
      <x:c r="B20" s="279" t="str">
        <x:v>Result</x:v>
      </x:c>
      <x:c r="C20" s="279" t="str">
        <x:v>Unit</x:v>
      </x:c>
      <x:c r="D20" s="280" t="str">
        <x:v>Meaning</x:v>
      </x:c>
      <x:c r="E20" s="258"/>
      <x:c r="F20" s="258"/>
      <x:c r="G20" s="258"/>
      <x:c r="H20" s="258"/>
      <x:c r="I20" s="258"/>
      <x:c r="J20" s="258"/>
    </x:row>
    <x:row r="21">
      <x:c r="A21" s="31" t="str">
        <x:v>Demo cycle</x:v>
      </x:c>
      <x:c r="B21" s="300" t="n">
        <x:f>SUM(E7:E16)+SUM(F7:F16)</x:f>
        <x:v>275</x:v>
      </x:c>
      <x:c r="C21" s="31" t="str">
        <x:v>seconds</x:v>
      </x:c>
      <x:c r="D21" s="31" t="str">
        <x:v>All planned demo and reset seconds</x:v>
      </x:c>
      <x:c r="E21" s="258"/>
      <x:c r="F21" s="258"/>
      <x:c r="G21" s="258"/>
      <x:c r="H21" s="258"/>
      <x:c r="I21" s="258"/>
      <x:c r="J21" s="258"/>
    </x:row>
    <x:row r="22">
      <x:c r="A22" s="32" t="str">
        <x:v>Maximum cycles / station-hour</x:v>
      </x:c>
      <x:c r="B22" s="300" t="n">
        <x:f>IFERROR(3600/B21,0)</x:f>
        <x:v>13.090909090909092</x:v>
      </x:c>
      <x:c r="C22" s="32" t="str">
        <x:v>cycles</x:v>
      </x:c>
      <x:c r="D22" s="32" t="str">
        <x:v>Mechanical ceiling before real queue friction</x:v>
      </x:c>
      <x:c r="E22" s="258"/>
      <x:c r="F22" s="258"/>
      <x:c r="G22" s="258"/>
      <x:c r="H22" s="258"/>
      <x:c r="I22" s="258"/>
      <x:c r="J22" s="258"/>
    </x:row>
    <x:row r="23">
      <x:c r="A23" s="32" t="str">
        <x:v>Runbook readiness</x:v>
      </x:c>
      <x:c r="B23" s="299" t="n">
        <x:f>IFERROR(COUNTIF(J7:J16,"Ready")/COUNTA(A7:A16),0)</x:f>
        <x:v>0</x:v>
      </x:c>
      <x:c r="C23" s="32" t="str">
        <x:v>%</x:v>
      </x:c>
      <x:c r="D23" s="32" t="str">
        <x:v>Ready steps / planned steps</x:v>
      </x:c>
      <x:c r="E23" s="258"/>
      <x:c r="F23" s="258"/>
      <x:c r="G23" s="258"/>
      <x:c r="H23" s="258"/>
      <x:c r="I23" s="258"/>
      <x:c r="J23" s="258"/>
    </x:row>
    <x:row r="24">
      <x:c r="A24" s="258"/>
      <x:c r="B24" s="258"/>
      <x:c r="C24" s="258"/>
      <x:c r="D24" s="258"/>
      <x:c r="E24" s="258"/>
      <x:c r="F24" s="258"/>
      <x:c r="G24" s="258"/>
      <x:c r="H24" s="258"/>
      <x:c r="I24" s="258"/>
      <x:c r="J24" s="258"/>
    </x:row>
    <x:row r="25">
      <x:c r="A25" s="258"/>
      <x:c r="B25" s="258"/>
      <x:c r="C25" s="258"/>
      <x:c r="D25" s="258"/>
      <x:c r="E25" s="258"/>
      <x:c r="F25" s="258"/>
      <x:c r="G25" s="258"/>
      <x:c r="H25" s="258"/>
      <x:c r="I25" s="258"/>
      <x:c r="J25" s="258"/>
    </x:row>
    <x:row r="26">
      <x:c r="A26" s="258"/>
      <x:c r="B26" s="258"/>
      <x:c r="C26" s="258"/>
      <x:c r="D26" s="258"/>
      <x:c r="E26" s="258"/>
      <x:c r="F26" s="258"/>
      <x:c r="G26" s="258"/>
      <x:c r="H26" s="258"/>
      <x:c r="I26" s="258"/>
      <x:c r="J26" s="258"/>
    </x:row>
    <x:row r="27">
      <x:c r="A27" s="258"/>
      <x:c r="B27" s="258"/>
      <x:c r="C27" s="258"/>
      <x:c r="D27" s="258"/>
      <x:c r="E27" s="258"/>
      <x:c r="F27" s="258"/>
      <x:c r="G27" s="258"/>
      <x:c r="H27" s="258"/>
      <x:c r="I27" s="258"/>
      <x:c r="J27" s="258"/>
    </x:row>
    <x:row r="28">
      <x:c r="A28" s="258"/>
      <x:c r="B28" s="258"/>
      <x:c r="C28" s="258"/>
      <x:c r="D28" s="258"/>
      <x:c r="E28" s="258"/>
      <x:c r="F28" s="258"/>
      <x:c r="G28" s="258"/>
      <x:c r="H28" s="258"/>
      <x:c r="I28" s="258"/>
      <x:c r="J28" s="258"/>
    </x:row>
    <x:row r="29">
      <x:c r="A29" s="258"/>
      <x:c r="B29" s="258"/>
      <x:c r="C29" s="258"/>
      <x:c r="D29" s="258"/>
      <x:c r="E29" s="258"/>
      <x:c r="F29" s="258"/>
      <x:c r="G29" s="258"/>
      <x:c r="H29" s="258"/>
      <x:c r="I29" s="258"/>
      <x:c r="J29" s="258"/>
    </x:row>
    <x:row r="30">
      <x:c r="A30" s="258"/>
      <x:c r="B30" s="258"/>
      <x:c r="C30" s="258"/>
      <x:c r="D30" s="258"/>
      <x:c r="E30" s="258"/>
      <x:c r="F30" s="258"/>
      <x:c r="G30" s="258"/>
      <x:c r="H30" s="258"/>
      <x:c r="I30" s="258"/>
      <x:c r="J30" s="258"/>
    </x:row>
  </x:sheetData>
  <x:mergeCells>
    <x:mergeCell ref="A1:J2"/>
    <x:mergeCell ref="A3:J3"/>
    <x:mergeCell ref="A4:J4"/>
    <x:mergeCell ref="A19:J19"/>
  </x:mergeCells>
  <x:conditionalFormatting sqref="J7:J16">
    <x:cfRule type="containsText" dxfId="6" priority="1" operator="containsText" text="Ready"/>
    <x:cfRule type="containsText" dxfId="7" priority="2" operator="containsText" text="In Progress"/>
    <x:cfRule type="containsText" dxfId="8" priority="3" operator="containsText" text="Blocked"/>
  </x:conditionalFormatting>
  <x:dataValidations count="1">
    <x:dataValidation type="list" sqref="J7:J16">
      <x:formula1>"Not Started,In Progress,Ready,Blocked"</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2" hidden="0" customWidth="1"/>
    <x:col min="2" max="2" width="18" hidden="0" customWidth="1"/>
    <x:col min="3" max="3" width="15" hidden="0" customWidth="1"/>
    <x:col min="4" max="4" width="43" hidden="0" customWidth="1"/>
    <x:col min="5" max="5" width="42" hidden="0" customWidth="1"/>
    <x:col min="6" max="6" width="18" hidden="0" customWidth="1"/>
    <x:col min="7" max="7" width="18" hidden="0" customWidth="1"/>
  </x:cols>
  <x:sheetData>
    <x:row r="1" ht="24" customHeight="1">
      <x:c r="A1" s="255" t="str">
        <x:v>04 / STAFFING + CONVERSATION CAPACITY</x:v>
      </x:c>
      <x:c r="B1" s="255"/>
      <x:c r="C1" s="255"/>
      <x:c r="D1" s="255"/>
      <x:c r="E1" s="255"/>
      <x:c r="F1" s="255"/>
      <x:c r="G1" s="255"/>
    </x:row>
    <x:row r="2" ht="24" customHeight="1">
      <x:c r="A2" s="255"/>
      <x:c r="B2" s="255"/>
      <x:c r="C2" s="255"/>
      <x:c r="D2" s="255"/>
      <x:c r="E2" s="255"/>
      <x:c r="F2" s="255"/>
      <x:c r="G2" s="255"/>
    </x:row>
    <x:row r="3">
      <x:c r="A3" s="256" t="str">
        <x:v>A transparent planning model. Replace defaults with observed history; outputs are capacity estimates, not attendance or performance guarantees.</x:v>
      </x:c>
      <x:c r="B3" s="256"/>
      <x:c r="C3" s="256"/>
      <x:c r="D3" s="256"/>
      <x:c r="E3" s="256"/>
      <x:c r="F3" s="256"/>
      <x:c r="G3" s="256"/>
    </x:row>
    <x:row r="4">
      <x:c r="A4" s="257" t="str">
        <x:v>MODEL LOGIC: productive staff-hours x meaningful conversations per staff-hour x qualification rate x next-step conversion. Replace every yellow assumption with your own observed or deliberately tested value.</x:v>
      </x:c>
      <x:c r="B4" s="257"/>
      <x:c r="C4" s="257"/>
      <x:c r="D4" s="257"/>
      <x:c r="E4" s="257"/>
      <x:c r="F4" s="257"/>
      <x:c r="G4" s="257"/>
    </x:row>
    <x:row r="5">
      <x:c r="A5" s="258"/>
      <x:c r="B5" s="258"/>
      <x:c r="C5" s="258"/>
      <x:c r="D5" s="258"/>
      <x:c r="E5" s="258"/>
      <x:c r="F5" s="258"/>
      <x:c r="G5" s="258"/>
    </x:row>
    <x:row r="6" ht="32" customHeight="1">
      <x:c r="A6" s="278" t="str">
        <x:v>Assumption</x:v>
      </x:c>
      <x:c r="B6" s="279" t="str">
        <x:v>Input</x:v>
      </x:c>
      <x:c r="C6" s="279" t="str">
        <x:v>Unit</x:v>
      </x:c>
      <x:c r="D6" s="279" t="str">
        <x:v>How to set it</x:v>
      </x:c>
      <x:c r="E6" s="279" t="str">
        <x:v>Source / evidence</x:v>
      </x:c>
      <x:c r="F6" s="279" t="str">
        <x:v>Owner</x:v>
      </x:c>
      <x:c r="G6" s="280" t="str">
        <x:v>QC</x:v>
      </x:c>
    </x:row>
    <x:row r="7" ht="44" customHeight="1">
      <x:c r="A7" s="31" t="str">
        <x:v>Total show-floor hours</x:v>
      </x:c>
      <x:c r="B7" s="99" t="n">
        <x:v>24</x:v>
      </x:c>
      <x:c r="C7" s="31" t="str">
        <x:v>hours</x:v>
      </x:c>
      <x:c r="D7" s="31" t="str">
        <x:v>Current published schedule: 9:00 a.m.-5:00 p.m. for three days.</x:v>
      </x:c>
      <x:c r="E7" s="35" t="str">
        <x:v>https://kbis.com/show/show-schedule/</x:v>
      </x:c>
      <x:c r="F7" s="37" t="str">
        <x:v>Show lead</x:v>
      </x:c>
      <x:c r="G7" s="31" t="str">
        <x:v>Official fact - recheck</x:v>
      </x:c>
    </x:row>
    <x:row r="8" ht="44" customHeight="1">
      <x:c r="A8" s="32" t="str">
        <x:v>Active customer-facing staff</x:v>
      </x:c>
      <x:c r="B8" s="100" t="n">
        <x:v>4</x:v>
      </x:c>
      <x:c r="C8" s="32" t="str">
        <x:v>people</x:v>
      </x:c>
      <x:c r="D8" s="32" t="str">
        <x:v>Average simultaneously available, not total badges.</x:v>
      </x:c>
      <x:c r="E8" s="38" t="str">
        <x:v>Staff plan / shift roster</x:v>
      </x:c>
      <x:c r="F8" s="39" t="str">
        <x:v>Sales lead</x:v>
      </x:c>
      <x:c r="G8" s="32" t="str">
        <x:v>Input</x:v>
      </x:c>
    </x:row>
    <x:row r="9" ht="44" customHeight="1">
      <x:c r="A9" s="32" t="str">
        <x:v>Productive-time rate</x:v>
      </x:c>
      <x:c r="B9" s="101" t="n">
        <x:v>0.65</x:v>
      </x:c>
      <x:c r="C9" s="32" t="str">
        <x:v>%</x:v>
      </x:c>
      <x:c r="D9" s="32" t="str">
        <x:v>Remove breaks, resets, meetings, training and downtime.</x:v>
      </x:c>
      <x:c r="E9" s="38" t="str">
        <x:v>Prior-show observation or pilot</x:v>
      </x:c>
      <x:c r="F9" s="39" t="str">
        <x:v>Operations</x:v>
      </x:c>
      <x:c r="G9" s="32" t="str">
        <x:v>Input</x:v>
      </x:c>
    </x:row>
    <x:row r="10" ht="44" customHeight="1">
      <x:c r="A10" s="32" t="str">
        <x:v>Meaningful conversations / productive staff-hour</x:v>
      </x:c>
      <x:c r="B10" s="102" t="n">
        <x:v>1.5</x:v>
      </x:c>
      <x:c r="C10" s="32" t="str">
        <x:v>count</x:v>
      </x:c>
      <x:c r="D10" s="32" t="str">
        <x:v>Use observed history or a staffed pilot, not total scans.</x:v>
      </x:c>
      <x:c r="E10" s="38" t="str">
        <x:v>Prior-show CRM + observation</x:v>
      </x:c>
      <x:c r="F10" s="39" t="str">
        <x:v>RevOps</x:v>
      </x:c>
      <x:c r="G10" s="32" t="str">
        <x:v>Input</x:v>
      </x:c>
    </x:row>
    <x:row r="11" ht="44" customHeight="1">
      <x:c r="A11" s="32" t="str">
        <x:v>Qualification rate</x:v>
      </x:c>
      <x:c r="B11" s="101" t="n">
        <x:v>0.35</x:v>
      </x:c>
      <x:c r="C11" s="32" t="str">
        <x:v>%</x:v>
      </x:c>
      <x:c r="D11" s="32" t="str">
        <x:v>Qualified conversations divided by meaningful conversations.</x:v>
      </x:c>
      <x:c r="E11" s="38" t="str">
        <x:v>Qualification definition + history</x:v>
      </x:c>
      <x:c r="F11" s="39" t="str">
        <x:v>Sales lead</x:v>
      </x:c>
      <x:c r="G11" s="32" t="str">
        <x:v>Input</x:v>
      </x:c>
    </x:row>
    <x:row r="12" ht="44" customHeight="1">
      <x:c r="A12" s="32" t="str">
        <x:v>Owned-next-step conversion</x:v>
      </x:c>
      <x:c r="B12" s="101" t="n">
        <x:v>0.4</x:v>
      </x:c>
      <x:c r="C12" s="32" t="str">
        <x:v>%</x:v>
      </x:c>
      <x:c r="D12" s="32" t="str">
        <x:v>Owned next steps divided by qualified conversations.</x:v>
      </x:c>
      <x:c r="E12" s="38" t="str">
        <x:v>CRM history / pilot</x:v>
      </x:c>
      <x:c r="F12" s="39" t="str">
        <x:v>RevOps</x:v>
      </x:c>
      <x:c r="G12" s="32" t="str">
        <x:v>Input</x:v>
      </x:c>
    </x:row>
    <x:row r="13" ht="44" customHeight="1">
      <x:c r="A13" s="32" t="str">
        <x:v>Launch activation spend</x:v>
      </x:c>
      <x:c r="B13" s="103" t="n">
        <x:v>0</x:v>
      </x:c>
      <x:c r="C13" s="32" t="str">
        <x:v>USD</x:v>
      </x:c>
      <x:c r="D13" s="32" t="str">
        <x:v>Optional spend assigned to this launch activation only.</x:v>
      </x:c>
      <x:c r="E13" s="40" t="str">
        <x:v>Approved budget</x:v>
      </x:c>
      <x:c r="F13" s="42" t="str">
        <x:v>Finance</x:v>
      </x:c>
      <x:c r="G13" s="32" t="str">
        <x:v>Input</x:v>
      </x:c>
    </x:row>
    <x:row r="14">
      <x:c r="A14" s="258"/>
      <x:c r="B14" s="258"/>
      <x:c r="C14" s="258"/>
      <x:c r="D14" s="258"/>
      <x:c r="E14" s="258"/>
      <x:c r="F14" s="258"/>
      <x:c r="G14" s="258"/>
    </x:row>
    <x:row r="15">
      <x:c r="A15" s="258"/>
      <x:c r="B15" s="258"/>
      <x:c r="C15" s="258"/>
      <x:c r="D15" s="258"/>
      <x:c r="E15" s="258"/>
      <x:c r="F15" s="258"/>
      <x:c r="G15" s="258"/>
    </x:row>
    <x:row r="16" ht="26" customHeight="1">
      <x:c r="A16" s="283" t="str">
        <x:v>CALCULATED CAPACITY</x:v>
      </x:c>
      <x:c r="B16" s="283" t="str">
        <x:v>CALCULATED CAPACITY</x:v>
      </x:c>
      <x:c r="C16" s="283" t="str">
        <x:v>CALCULATED CAPACITY</x:v>
      </x:c>
      <x:c r="D16" s="283" t="str">
        <x:v>CALCULATED CAPACITY</x:v>
      </x:c>
      <x:c r="E16" s="283" t="str">
        <x:v>CALCULATED CAPACITY</x:v>
      </x:c>
      <x:c r="F16" s="283" t="str">
        <x:v>CALCULATED CAPACITY</x:v>
      </x:c>
      <x:c r="G16" s="283" t="str">
        <x:v>CALCULATED CAPACITY</x:v>
      </x:c>
    </x:row>
    <x:row r="17" ht="32" customHeight="1">
      <x:c r="A17" s="278" t="str">
        <x:v>Output</x:v>
      </x:c>
      <x:c r="B17" s="279" t="str">
        <x:v>Result</x:v>
      </x:c>
      <x:c r="C17" s="279" t="str">
        <x:v>Unit</x:v>
      </x:c>
      <x:c r="D17" s="280" t="str">
        <x:v>Formula meaning</x:v>
      </x:c>
      <x:c r="E17" s="258"/>
      <x:c r="F17" s="258"/>
      <x:c r="G17" s="258"/>
    </x:row>
    <x:row r="18">
      <x:c r="A18" s="31" t="str">
        <x:v>Total staff-hours</x:v>
      </x:c>
      <x:c r="B18" s="300" t="n">
        <x:f>B7*B8</x:f>
        <x:v>96</x:v>
      </x:c>
      <x:c r="C18" s="31" t="str">
        <x:v>hours</x:v>
      </x:c>
      <x:c r="D18" s="31" t="str">
        <x:v>Show-floor hours x active staff</x:v>
      </x:c>
      <x:c r="E18" s="258"/>
      <x:c r="F18" s="258"/>
      <x:c r="G18" s="258"/>
    </x:row>
    <x:row r="19">
      <x:c r="A19" s="32" t="str">
        <x:v>Productive staff-hours</x:v>
      </x:c>
      <x:c r="B19" s="300" t="n">
        <x:f>B18*B9</x:f>
        <x:v>62.400000000000006</x:v>
      </x:c>
      <x:c r="C19" s="32" t="str">
        <x:v>hours</x:v>
      </x:c>
      <x:c r="D19" s="32" t="str">
        <x:v>Total staff-hours x productive-time rate</x:v>
      </x:c>
      <x:c r="E19" s="258"/>
      <x:c r="F19" s="258"/>
      <x:c r="G19" s="258"/>
    </x:row>
    <x:row r="20">
      <x:c r="A20" s="32" t="str">
        <x:v>Meaningful conversations</x:v>
      </x:c>
      <x:c r="B20" s="300" t="n">
        <x:f>B19*B10</x:f>
        <x:v>93.60000000000001</x:v>
      </x:c>
      <x:c r="C20" s="32" t="str">
        <x:v>conversations</x:v>
      </x:c>
      <x:c r="D20" s="32" t="str">
        <x:v>Productive staff-hours x conversations / hour</x:v>
      </x:c>
      <x:c r="E20" s="258"/>
      <x:c r="F20" s="258"/>
      <x:c r="G20" s="258"/>
    </x:row>
    <x:row r="21">
      <x:c r="A21" s="32" t="str">
        <x:v>Qualified conversations</x:v>
      </x:c>
      <x:c r="B21" s="300" t="n">
        <x:f>B20*B11</x:f>
        <x:v>32.76</x:v>
      </x:c>
      <x:c r="C21" s="32" t="str">
        <x:v>qualified</x:v>
      </x:c>
      <x:c r="D21" s="32" t="str">
        <x:v>Meaningful conversations x qualification rate</x:v>
      </x:c>
      <x:c r="E21" s="258"/>
      <x:c r="F21" s="258"/>
      <x:c r="G21" s="258"/>
    </x:row>
    <x:row r="22">
      <x:c r="A22" s="32" t="str">
        <x:v>Owned next steps</x:v>
      </x:c>
      <x:c r="B22" s="300" t="n">
        <x:f>B21*B12</x:f>
        <x:v>13.104</x:v>
      </x:c>
      <x:c r="C22" s="32" t="str">
        <x:v>next steps</x:v>
      </x:c>
      <x:c r="D22" s="32" t="str">
        <x:v>Qualified conversations x next-step conversion</x:v>
      </x:c>
      <x:c r="E22" s="258"/>
      <x:c r="F22" s="258"/>
      <x:c r="G22" s="258"/>
    </x:row>
    <x:row r="23">
      <x:c r="A23" s="32" t="str">
        <x:v>Cost / qualified conversation</x:v>
      </x:c>
      <x:c r="B23" s="301" t="n">
        <x:f>IFERROR(B13/B21,0)</x:f>
        <x:v>0</x:v>
      </x:c>
      <x:c r="C23" s="32" t="str">
        <x:v>USD</x:v>
      </x:c>
      <x:c r="D23" s="32" t="str">
        <x:v>Activation spend / qualified conversations</x:v>
      </x:c>
      <x:c r="E23" s="258"/>
      <x:c r="F23" s="258"/>
      <x:c r="G23" s="258"/>
    </x:row>
    <x:row r="24">
      <x:c r="A24" s="258"/>
      <x:c r="B24" s="258"/>
      <x:c r="C24" s="258"/>
      <x:c r="D24" s="258"/>
      <x:c r="E24" s="258"/>
      <x:c r="F24" s="258"/>
      <x:c r="G24" s="258"/>
    </x:row>
    <x:row r="25">
      <x:c r="A25" s="258"/>
      <x:c r="B25" s="258"/>
      <x:c r="C25" s="258"/>
      <x:c r="D25" s="258"/>
      <x:c r="E25" s="258"/>
      <x:c r="F25" s="258"/>
      <x:c r="G25" s="258"/>
    </x:row>
    <x:row r="26" ht="26" customHeight="1">
      <x:c r="A26" s="283" t="str">
        <x:v>STAFFING SCENARIOS</x:v>
      </x:c>
      <x:c r="B26" s="283" t="str">
        <x:v>STAFFING SCENARIOS</x:v>
      </x:c>
      <x:c r="C26" s="283" t="str">
        <x:v>STAFFING SCENARIOS</x:v>
      </x:c>
      <x:c r="D26" s="283" t="str">
        <x:v>STAFFING SCENARIOS</x:v>
      </x:c>
      <x:c r="E26" s="283" t="str">
        <x:v>STAFFING SCENARIOS</x:v>
      </x:c>
      <x:c r="F26" s="283" t="str">
        <x:v>STAFFING SCENARIOS</x:v>
      </x:c>
      <x:c r="G26" s="283" t="str">
        <x:v>STAFFING SCENARIOS</x:v>
      </x:c>
    </x:row>
    <x:row r="27" ht="32" customHeight="1">
      <x:c r="A27" s="278" t="str">
        <x:v>Scenario</x:v>
      </x:c>
      <x:c r="B27" s="279" t="str">
        <x:v>Active staff</x:v>
      </x:c>
      <x:c r="C27" s="279" t="str">
        <x:v>Productive hours</x:v>
      </x:c>
      <x:c r="D27" s="279" t="str">
        <x:v>Meaningful conversations</x:v>
      </x:c>
      <x:c r="E27" s="279" t="str">
        <x:v>Qualified conversations</x:v>
      </x:c>
      <x:c r="F27" s="279" t="str">
        <x:v>Owned next steps</x:v>
      </x:c>
      <x:c r="G27" s="280" t="str">
        <x:v>Use</x:v>
      </x:c>
    </x:row>
    <x:row r="28">
      <x:c r="A28" s="31" t="str">
        <x:v>Lean</x:v>
      </x:c>
      <x:c r="B28" s="43" t="n">
        <x:v>3</x:v>
      </x:c>
      <x:c r="C28" s="302" t="n">
        <x:f>$B$7*B28*$B$9</x:f>
        <x:v>46.800000000000004</x:v>
      </x:c>
      <x:c r="D28" s="303" t="n">
        <x:f>C28*$B$10</x:f>
        <x:v>70.2</x:v>
      </x:c>
      <x:c r="E28" s="303" t="n">
        <x:f>D28*$B$11</x:f>
        <x:v>24.57</x:v>
      </x:c>
      <x:c r="F28" s="304" t="n">
        <x:f>E28*$B$12</x:f>
        <x:v>9.828000000000001</x:v>
      </x:c>
      <x:c r="G28" s="31" t="str">
        <x:v>Minimum viable floor team</x:v>
      </x:c>
    </x:row>
    <x:row r="29">
      <x:c r="A29" s="32" t="str">
        <x:v>Core</x:v>
      </x:c>
      <x:c r="B29" s="44" t="n">
        <x:v>4</x:v>
      </x:c>
      <x:c r="C29" s="302" t="n">
        <x:f>$B$7*B29*$B$9</x:f>
        <x:v>62.400000000000006</x:v>
      </x:c>
      <x:c r="D29" s="303" t="n">
        <x:f>C29*$B$10</x:f>
        <x:v>93.60000000000001</x:v>
      </x:c>
      <x:c r="E29" s="303" t="n">
        <x:f>D29*$B$11</x:f>
        <x:v>32.76</x:v>
      </x:c>
      <x:c r="F29" s="304" t="n">
        <x:f>E29*$B$12</x:f>
        <x:v>13.104</x:v>
      </x:c>
      <x:c r="G29" s="32" t="str">
        <x:v>Current planning case</x:v>
      </x:c>
    </x:row>
    <x:row r="30">
      <x:c r="A30" s="32" t="str">
        <x:v>Peak</x:v>
      </x:c>
      <x:c r="B30" s="45" t="n">
        <x:v>6</x:v>
      </x:c>
      <x:c r="C30" s="302" t="n">
        <x:f>$B$7*B30*$B$9</x:f>
        <x:v>93.60000000000001</x:v>
      </x:c>
      <x:c r="D30" s="303" t="n">
        <x:f>C30*$B$10</x:f>
        <x:v>140.4</x:v>
      </x:c>
      <x:c r="E30" s="303" t="n">
        <x:f>D30*$B$11</x:f>
        <x:v>49.14</x:v>
      </x:c>
      <x:c r="F30" s="304" t="n">
        <x:f>E30*$B$12</x:f>
        <x:v>19.656000000000002</x:v>
      </x:c>
      <x:c r="G30" s="32" t="str">
        <x:v>High-demand periods</x:v>
      </x:c>
    </x:row>
    <x:row r="31">
      <x:c r="A31" s="258"/>
      <x:c r="B31" s="258"/>
      <x:c r="C31" s="258"/>
      <x:c r="D31" s="258"/>
      <x:c r="E31" s="258"/>
      <x:c r="F31" s="258"/>
      <x:c r="G31" s="258"/>
    </x:row>
    <x:row r="32">
      <x:c r="A32" s="258"/>
      <x:c r="B32" s="258"/>
      <x:c r="C32" s="258"/>
      <x:c r="D32" s="258"/>
      <x:c r="E32" s="258"/>
      <x:c r="F32" s="258"/>
      <x:c r="G32" s="258"/>
    </x:row>
    <x:row r="33">
      <x:c r="A33" s="258"/>
      <x:c r="B33" s="258"/>
      <x:c r="C33" s="258"/>
      <x:c r="D33" s="258"/>
      <x:c r="E33" s="258"/>
      <x:c r="F33" s="258"/>
      <x:c r="G33" s="258"/>
    </x:row>
    <x:row r="34">
      <x:c r="A34" s="258"/>
      <x:c r="B34" s="258"/>
      <x:c r="C34" s="258"/>
      <x:c r="D34" s="258"/>
      <x:c r="E34" s="258"/>
      <x:c r="F34" s="258"/>
      <x:c r="G34" s="258"/>
    </x:row>
    <x:row r="35">
      <x:c r="A35" s="258"/>
      <x:c r="B35" s="258"/>
      <x:c r="C35" s="258"/>
      <x:c r="D35" s="258"/>
      <x:c r="E35" s="258"/>
      <x:c r="F35" s="258"/>
      <x:c r="G35" s="258"/>
    </x:row>
    <x:row r="36">
      <x:c r="A36" s="258"/>
      <x:c r="B36" s="258"/>
      <x:c r="C36" s="258"/>
      <x:c r="D36" s="258"/>
      <x:c r="E36" s="258"/>
      <x:c r="F36" s="258"/>
      <x:c r="G36" s="258"/>
    </x:row>
    <x:row r="37">
      <x:c r="A37" s="258"/>
      <x:c r="B37" s="258"/>
      <x:c r="C37" s="258"/>
      <x:c r="D37" s="258"/>
      <x:c r="E37" s="258"/>
      <x:c r="F37" s="258"/>
      <x:c r="G37" s="258"/>
    </x:row>
    <x:row r="38">
      <x:c r="A38" s="258"/>
      <x:c r="B38" s="258"/>
      <x:c r="C38" s="258"/>
      <x:c r="D38" s="258"/>
      <x:c r="E38" s="258"/>
      <x:c r="F38" s="258"/>
      <x:c r="G38" s="258"/>
    </x:row>
    <x:row r="39">
      <x:c r="A39" s="258"/>
      <x:c r="B39" s="258"/>
      <x:c r="C39" s="258"/>
      <x:c r="D39" s="258"/>
      <x:c r="E39" s="258"/>
      <x:c r="F39" s="258"/>
      <x:c r="G39" s="258"/>
    </x:row>
    <x:row r="40">
      <x:c r="A40" s="258"/>
      <x:c r="B40" s="258"/>
      <x:c r="C40" s="258"/>
      <x:c r="D40" s="258"/>
      <x:c r="E40" s="258"/>
      <x:c r="F40" s="258"/>
      <x:c r="G40" s="258"/>
    </x:row>
  </x:sheetData>
  <x:mergeCells>
    <x:mergeCell ref="A1:G2"/>
    <x:mergeCell ref="A3:G3"/>
    <x:mergeCell ref="A4:G4"/>
    <x:mergeCell ref="A16:G16"/>
    <x:mergeCell ref="A26:G26"/>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1" hidden="0" customWidth="1"/>
    <x:col min="2" max="2" width="28" hidden="0" customWidth="1"/>
    <x:col min="3" max="3" width="36" hidden="0" customWidth="1"/>
    <x:col min="4" max="4" width="34" hidden="0" customWidth="1"/>
    <x:col min="5" max="5" width="20" hidden="0" customWidth="1"/>
    <x:col min="6" max="6" width="14" hidden="0" customWidth="1"/>
    <x:col min="7" max="7" width="24" hidden="0" customWidth="1"/>
    <x:col min="8" max="8" width="27" hidden="0" customWidth="1"/>
    <x:col min="9" max="9" width="30" hidden="0" customWidth="1"/>
    <x:col min="10" max="10" width="16" hidden="0" customWidth="1"/>
  </x:cols>
  <x:sheetData>
    <x:row r="1" ht="24" customHeight="1">
      <x:c r="A1" s="255" t="str">
        <x:v>05 / LEAD ROUTING + PROMISE CONTROL</x:v>
      </x:c>
      <x:c r="B1" s="255"/>
      <x:c r="C1" s="255"/>
      <x:c r="D1" s="255"/>
      <x:c r="E1" s="255"/>
      <x:c r="F1" s="255"/>
      <x:c r="G1" s="255"/>
      <x:c r="H1" s="255"/>
      <x:c r="I1" s="255"/>
      <x:c r="J1" s="255"/>
    </x:row>
    <x:row r="2" ht="24" customHeight="1">
      <x:c r="A2" s="255"/>
      <x:c r="B2" s="255"/>
      <x:c r="C2" s="255"/>
      <x:c r="D2" s="255"/>
      <x:c r="E2" s="255"/>
      <x:c r="F2" s="255"/>
      <x:c r="G2" s="255"/>
      <x:c r="H2" s="255"/>
      <x:c r="I2" s="255"/>
      <x:c r="J2" s="255"/>
    </x:row>
    <x:row r="3">
      <x:c r="A3" s="256" t="str">
        <x:v>Capture why the person matters, what they asked for and who owns the next action—not badge data alone.</x:v>
      </x:c>
      <x:c r="B3" s="256"/>
      <x:c r="C3" s="256"/>
      <x:c r="D3" s="256"/>
      <x:c r="E3" s="256"/>
      <x:c r="F3" s="256"/>
      <x:c r="G3" s="256"/>
      <x:c r="H3" s="256"/>
      <x:c r="I3" s="256"/>
      <x:c r="J3" s="256"/>
    </x:row>
    <x:row r="4">
      <x:c r="A4" s="257" t="str">
        <x:v>PROMISE CONTROL: The visitor should leave knowing the next step, owner and date. Every internal handoff requires evidence that the promise was accepted—not merely assigned.</x:v>
      </x:c>
      <x:c r="B4" s="257"/>
      <x:c r="C4" s="257"/>
      <x:c r="D4" s="257"/>
      <x:c r="E4" s="257"/>
      <x:c r="F4" s="257"/>
      <x:c r="G4" s="257"/>
      <x:c r="H4" s="257"/>
      <x:c r="I4" s="257"/>
      <x:c r="J4" s="257"/>
    </x:row>
    <x:row r="5">
      <x:c r="A5" s="258"/>
      <x:c r="B5" s="258"/>
      <x:c r="C5" s="258"/>
      <x:c r="D5" s="258"/>
      <x:c r="E5" s="258"/>
      <x:c r="F5" s="258"/>
      <x:c r="G5" s="258"/>
      <x:c r="H5" s="258"/>
      <x:c r="I5" s="258"/>
      <x:c r="J5" s="258"/>
    </x:row>
    <x:row r="6" ht="32" customHeight="1">
      <x:c r="A6" s="278" t="str">
        <x:v>Priority</x:v>
      </x:c>
      <x:c r="B6" s="279" t="str">
        <x:v>Audience / route</x:v>
      </x:c>
      <x:c r="C6" s="279" t="str">
        <x:v>Qualification trigger</x:v>
      </x:c>
      <x:c r="D6" s="279" t="str">
        <x:v>Required context</x:v>
      </x:c>
      <x:c r="E6" s="279" t="str">
        <x:v>Primary next step</x:v>
      </x:c>
      <x:c r="F6" s="279" t="str">
        <x:v>SLA hours</x:v>
      </x:c>
      <x:c r="G6" s="279" t="str">
        <x:v>Owner role</x:v>
      </x:c>
      <x:c r="H6" s="279" t="str">
        <x:v>Handoff evidence</x:v>
      </x:c>
      <x:c r="I6" s="279" t="str">
        <x:v>Consent / CRM note</x:v>
      </x:c>
      <x:c r="J6" s="280" t="str">
        <x:v>Status</x:v>
      </x:c>
    </x:row>
    <x:row r="7" ht="60" customHeight="1">
      <x:c r="A7" s="91" t="str">
        <x:v>A</x:v>
      </x:c>
      <x:c r="B7" s="35" t="str">
        <x:v>Active buyer / project</x:v>
      </x:c>
      <x:c r="C7" s="36" t="str">
        <x:v>Need, authority and timing fit</x:v>
      </x:c>
      <x:c r="D7" s="36" t="str">
        <x:v>Project, decision process, urgency</x:v>
      </x:c>
      <x:c r="E7" s="36" t="str">
        <x:v>Book owned meeting</x:v>
      </x:c>
      <x:c r="F7" s="95" t="n">
        <x:v>4</x:v>
      </x:c>
      <x:c r="G7" s="36" t="str">
        <x:v>Account owner</x:v>
      </x:c>
      <x:c r="H7" s="36" t="str">
        <x:v>Accepted calendar invite</x:v>
      </x:c>
      <x:c r="I7" s="36" t="str">
        <x:v>Record stated need and permission</x:v>
      </x:c>
      <x:c r="J7" s="43" t="str">
        <x:v>Not Started</x:v>
      </x:c>
    </x:row>
    <x:row r="8" ht="60" customHeight="1">
      <x:c r="A8" s="92" t="str">
        <x:v>A</x:v>
      </x:c>
      <x:c r="B8" s="38" t="str">
        <x:v>High-fit specifier</x:v>
      </x:c>
      <x:c r="C8" s="34" t="str">
        <x:v>Relevant project or specification path</x:v>
      </x:c>
      <x:c r="D8" s="34" t="str">
        <x:v>Category, project stage, requirements</x:v>
      </x:c>
      <x:c r="E8" s="34" t="str">
        <x:v>Technical / spec review</x:v>
      </x:c>
      <x:c r="F8" s="96" t="n">
        <x:v>8</x:v>
      </x:c>
      <x:c r="G8" s="34" t="str">
        <x:v>Specifier lead</x:v>
      </x:c>
      <x:c r="H8" s="34" t="str">
        <x:v>Owner accepts task</x:v>
      </x:c>
      <x:c r="I8" s="34" t="str">
        <x:v>Record requested technical material</x:v>
      </x:c>
      <x:c r="J8" s="44" t="str">
        <x:v>Not Started</x:v>
      </x:c>
    </x:row>
    <x:row r="9" ht="60" customHeight="1">
      <x:c r="A9" s="92" t="str">
        <x:v>A</x:v>
      </x:c>
      <x:c r="B9" s="38" t="str">
        <x:v>Dealer / distributor opportunity</x:v>
      </x:c>
      <x:c r="C9" s="34" t="str">
        <x:v>Territory and commercial fit</x:v>
      </x:c>
      <x:c r="D9" s="34" t="str">
        <x:v>Coverage, volume, decision timing</x:v>
      </x:c>
      <x:c r="E9" s="34" t="str">
        <x:v>Commercial follow-up</x:v>
      </x:c>
      <x:c r="F9" s="96" t="n">
        <x:v>8</x:v>
      </x:c>
      <x:c r="G9" s="34" t="str">
        <x:v>Channel lead</x:v>
      </x:c>
      <x:c r="H9" s="34" t="str">
        <x:v>Named contact accepts</x:v>
      </x:c>
      <x:c r="I9" s="34" t="str">
        <x:v>Document business purpose</x:v>
      </x:c>
      <x:c r="J9" s="44" t="str">
        <x:v>Not Started</x:v>
      </x:c>
    </x:row>
    <x:row r="10" ht="60" customHeight="1">
      <x:c r="A10" s="92" t="str">
        <x:v>B</x:v>
      </x:c>
      <x:c r="B10" s="38" t="str">
        <x:v>Qualified future project</x:v>
      </x:c>
      <x:c r="C10" s="34" t="str">
        <x:v>Need is credible; timing is later</x:v>
      </x:c>
      <x:c r="D10" s="34" t="str">
        <x:v>Trigger date and missing decision</x:v>
      </x:c>
      <x:c r="E10" s="34" t="str">
        <x:v>Scheduled nurture / review</x:v>
      </x:c>
      <x:c r="F10" s="96" t="n">
        <x:v>24</x:v>
      </x:c>
      <x:c r="G10" s="34" t="str">
        <x:v>Account owner</x:v>
      </x:c>
      <x:c r="H10" s="34" t="str">
        <x:v>CRM next task dated</x:v>
      </x:c>
      <x:c r="I10" s="34" t="str">
        <x:v>Use only relevant follow-up</x:v>
      </x:c>
      <x:c r="J10" s="44" t="str">
        <x:v>Not Started</x:v>
      </x:c>
    </x:row>
    <x:row r="11" ht="60" customHeight="1">
      <x:c r="A11" s="92" t="str">
        <x:v>B</x:v>
      </x:c>
      <x:c r="B11" s="38" t="str">
        <x:v>Media / editorial inquiry</x:v>
      </x:c>
      <x:c r="C11" s="34" t="str">
        <x:v>Specific, legitimate story need</x:v>
      </x:c>
      <x:c r="D11" s="34" t="str">
        <x:v>Deadline, asset, spokesperson</x:v>
      </x:c>
      <x:c r="E11" s="34" t="str">
        <x:v>PR response</x:v>
      </x:c>
      <x:c r="F11" s="96" t="n">
        <x:v>4</x:v>
      </x:c>
      <x:c r="G11" s="34" t="str">
        <x:v>PR lead</x:v>
      </x:c>
      <x:c r="H11" s="34" t="str">
        <x:v>Request acknowledged</x:v>
      </x:c>
      <x:c r="I11" s="34" t="str">
        <x:v>Honor embargo / usage terms</x:v>
      </x:c>
      <x:c r="J11" s="44" t="str">
        <x:v>Not Started</x:v>
      </x:c>
    </x:row>
    <x:row r="12" ht="60" customHeight="1">
      <x:c r="A12" s="92" t="str">
        <x:v>B</x:v>
      </x:c>
      <x:c r="B12" s="38" t="str">
        <x:v>Partner / collaborator</x:v>
      </x:c>
      <x:c r="C12" s="34" t="str">
        <x:v>Clear mutual audience value</x:v>
      </x:c>
      <x:c r="D12" s="34" t="str">
        <x:v>Audience, proposed resource, owner</x:v>
      </x:c>
      <x:c r="E12" s="34" t="str">
        <x:v>Partner review</x:v>
      </x:c>
      <x:c r="F12" s="96" t="n">
        <x:v>24</x:v>
      </x:c>
      <x:c r="G12" s="34" t="str">
        <x:v>Marketing lead</x:v>
      </x:c>
      <x:c r="H12" s="34" t="str">
        <x:v>Brief accepted</x:v>
      </x:c>
      <x:c r="I12" s="34" t="str">
        <x:v>No reciprocal-link requirement</x:v>
      </x:c>
      <x:c r="J12" s="44" t="str">
        <x:v>Not Started</x:v>
      </x:c>
    </x:row>
    <x:row r="13" ht="60" customHeight="1">
      <x:c r="A13" s="92" t="str">
        <x:v>C</x:v>
      </x:c>
      <x:c r="B13" s="38" t="str">
        <x:v>General interest</x:v>
      </x:c>
      <x:c r="C13" s="34" t="str">
        <x:v>Relevant but no active need</x:v>
      </x:c>
      <x:c r="D13" s="34" t="str">
        <x:v>Topic interest and permission</x:v>
      </x:c>
      <x:c r="E13" s="34" t="str">
        <x:v>Useful resource / nurture</x:v>
      </x:c>
      <x:c r="F13" s="96" t="n">
        <x:v>72</x:v>
      </x:c>
      <x:c r="G13" s="34" t="str">
        <x:v>Marketing ops</x:v>
      </x:c>
      <x:c r="H13" s="34" t="str">
        <x:v>Correct list + topic</x:v>
      </x:c>
      <x:c r="I13" s="34" t="str">
        <x:v>Minimize stored data</x:v>
      </x:c>
      <x:c r="J13" s="44" t="str">
        <x:v>Not Started</x:v>
      </x:c>
    </x:row>
    <x:row r="14" ht="60" customHeight="1">
      <x:c r="A14" s="92" t="str">
        <x:v>C</x:v>
      </x:c>
      <x:c r="B14" s="38" t="str">
        <x:v>Student / researcher</x:v>
      </x:c>
      <x:c r="C14" s="34" t="str">
        <x:v>Legitimate learning request</x:v>
      </x:c>
      <x:c r="D14" s="34" t="str">
        <x:v>Requested topic</x:v>
      </x:c>
      <x:c r="E14" s="34" t="str">
        <x:v>Public resource</x:v>
      </x:c>
      <x:c r="F14" s="96" t="n">
        <x:v>72</x:v>
      </x:c>
      <x:c r="G14" s="34" t="str">
        <x:v>Marketing</x:v>
      </x:c>
      <x:c r="H14" s="34" t="str">
        <x:v>Resource delivered</x:v>
      </x:c>
      <x:c r="I14" s="34" t="str">
        <x:v>Avoid sales automation</x:v>
      </x:c>
      <x:c r="J14" s="44" t="str">
        <x:v>Not Started</x:v>
      </x:c>
    </x:row>
    <x:row r="15" ht="60" customHeight="1">
      <x:c r="A15" s="92" t="str">
        <x:v>D</x:v>
      </x:c>
      <x:c r="B15" s="38" t="str">
        <x:v>Vendor / recruiter</x:v>
      </x:c>
      <x:c r="C15" s="34" t="str">
        <x:v>Non-customer request</x:v>
      </x:c>
      <x:c r="D15" s="34" t="str">
        <x:v>Reason and correct channel</x:v>
      </x:c>
      <x:c r="E15" s="34" t="str">
        <x:v>Route or close</x:v>
      </x:c>
      <x:c r="F15" s="96" t="n">
        <x:v>72</x:v>
      </x:c>
      <x:c r="G15" s="34" t="str">
        <x:v>Operations</x:v>
      </x:c>
      <x:c r="H15" s="34" t="str">
        <x:v>Disposition recorded</x:v>
      </x:c>
      <x:c r="I15" s="34" t="str">
        <x:v>Do not add to marketing</x:v>
      </x:c>
      <x:c r="J15" s="44" t="str">
        <x:v>Not Started</x:v>
      </x:c>
    </x:row>
    <x:row r="16" ht="60" customHeight="1">
      <x:c r="A16" s="92" t="str">
        <x:v>D</x:v>
      </x:c>
      <x:c r="B16" s="40" t="str">
        <x:v>No fit / incomplete consent</x:v>
      </x:c>
      <x:c r="C16" s="41" t="str">
        <x:v>No valid need or permission</x:v>
      </x:c>
      <x:c r="D16" s="41" t="str">
        <x:v>Minimum disposition only</x:v>
      </x:c>
      <x:c r="E16" s="41" t="str">
        <x:v>Close record</x:v>
      </x:c>
      <x:c r="F16" s="97" t="n">
        <x:v>24</x:v>
      </x:c>
      <x:c r="G16" s="41" t="str">
        <x:v>RevOps</x:v>
      </x:c>
      <x:c r="H16" s="41" t="str">
        <x:v>Disposition complete</x:v>
      </x:c>
      <x:c r="I16" s="41" t="str">
        <x:v>Suppress from nurture</x:v>
      </x:c>
      <x:c r="J16" s="45" t="str">
        <x:v>Not Started</x:v>
      </x:c>
    </x:row>
    <x:row r="17">
      <x:c r="A17" s="258"/>
      <x:c r="B17" s="258"/>
      <x:c r="C17" s="258"/>
      <x:c r="D17" s="258"/>
      <x:c r="E17" s="258"/>
      <x:c r="F17" s="258"/>
      <x:c r="G17" s="258"/>
      <x:c r="H17" s="258"/>
      <x:c r="I17" s="258"/>
      <x:c r="J17" s="258"/>
    </x:row>
    <x:row r="18">
      <x:c r="A18" s="258"/>
      <x:c r="B18" s="258"/>
      <x:c r="C18" s="258"/>
      <x:c r="D18" s="258"/>
      <x:c r="E18" s="258"/>
      <x:c r="F18" s="258"/>
      <x:c r="G18" s="258"/>
      <x:c r="H18" s="258"/>
      <x:c r="I18" s="258"/>
      <x:c r="J18" s="258"/>
    </x:row>
    <x:row r="19" ht="26" customHeight="1">
      <x:c r="A19" s="283" t="str">
        <x:v>ROUTING HEALTH</x:v>
      </x:c>
      <x:c r="B19" s="283" t="str">
        <x:v>ROUTING HEALTH</x:v>
      </x:c>
      <x:c r="C19" s="283" t="str">
        <x:v>ROUTING HEALTH</x:v>
      </x:c>
      <x:c r="D19" s="283" t="str">
        <x:v>ROUTING HEALTH</x:v>
      </x:c>
      <x:c r="E19" s="283" t="str">
        <x:v>ROUTING HEALTH</x:v>
      </x:c>
      <x:c r="F19" s="283" t="str">
        <x:v>ROUTING HEALTH</x:v>
      </x:c>
      <x:c r="G19" s="283" t="str">
        <x:v>ROUTING HEALTH</x:v>
      </x:c>
      <x:c r="H19" s="283" t="str">
        <x:v>ROUTING HEALTH</x:v>
      </x:c>
      <x:c r="I19" s="283" t="str">
        <x:v>ROUTING HEALTH</x:v>
      </x:c>
      <x:c r="J19" s="283" t="str">
        <x:v>ROUTING HEALTH</x:v>
      </x:c>
    </x:row>
    <x:row r="20" ht="32" customHeight="1">
      <x:c r="A20" s="278" t="str">
        <x:v>Metric</x:v>
      </x:c>
      <x:c r="B20" s="279" t="str">
        <x:v>Result</x:v>
      </x:c>
      <x:c r="C20" s="279" t="str">
        <x:v>Definition</x:v>
      </x:c>
      <x:c r="D20" s="280" t="str">
        <x:v>Gate</x:v>
      </x:c>
      <x:c r="E20" s="258"/>
      <x:c r="F20" s="258"/>
      <x:c r="G20" s="258"/>
      <x:c r="H20" s="258"/>
      <x:c r="I20" s="258"/>
      <x:c r="J20" s="258"/>
    </x:row>
    <x:row r="21">
      <x:c r="A21" s="31" t="str">
        <x:v>Routes ready</x:v>
      </x:c>
      <x:c r="B21" s="84" t="n">
        <x:f>COUNTIF(J7:J16,"Ready")</x:f>
        <x:v>0</x:v>
      </x:c>
      <x:c r="C21" s="31" t="str">
        <x:v>Rows approved for show-floor use</x:v>
      </x:c>
      <x:c r="D21" s="31" t="str">
        <x:v>All active routes ready</x:v>
      </x:c>
      <x:c r="E21" s="258"/>
      <x:c r="F21" s="258"/>
      <x:c r="G21" s="258"/>
      <x:c r="H21" s="258"/>
      <x:c r="I21" s="258"/>
      <x:c r="J21" s="258"/>
    </x:row>
    <x:row r="22">
      <x:c r="A22" s="32" t="str">
        <x:v>Readiness rate</x:v>
      </x:c>
      <x:c r="B22" s="299" t="n">
        <x:f>IFERROR(B21/COUNTA(A7:A16),0)</x:f>
        <x:v>0</x:v>
      </x:c>
      <x:c r="C22" s="32" t="str">
        <x:v>Ready routes / planned routes</x:v>
      </x:c>
      <x:c r="D22" s="32" t="str">
        <x:v>Launch owner threshold</x:v>
      </x:c>
      <x:c r="E22" s="258"/>
      <x:c r="F22" s="258"/>
      <x:c r="G22" s="258"/>
      <x:c r="H22" s="258"/>
      <x:c r="I22" s="258"/>
      <x:c r="J22" s="258"/>
    </x:row>
    <x:row r="23">
      <x:c r="A23" s="258"/>
      <x:c r="B23" s="258"/>
      <x:c r="C23" s="258"/>
      <x:c r="D23" s="258"/>
      <x:c r="E23" s="258"/>
      <x:c r="F23" s="258"/>
      <x:c r="G23" s="258"/>
      <x:c r="H23" s="258"/>
      <x:c r="I23" s="258"/>
      <x:c r="J23" s="258"/>
    </x:row>
    <x:row r="24">
      <x:c r="A24" s="258"/>
      <x:c r="B24" s="258"/>
      <x:c r="C24" s="258"/>
      <x:c r="D24" s="258"/>
      <x:c r="E24" s="258"/>
      <x:c r="F24" s="258"/>
      <x:c r="G24" s="258"/>
      <x:c r="H24" s="258"/>
      <x:c r="I24" s="258"/>
      <x:c r="J24" s="258"/>
    </x:row>
    <x:row r="25">
      <x:c r="A25" s="258"/>
      <x:c r="B25" s="258"/>
      <x:c r="C25" s="258"/>
      <x:c r="D25" s="258"/>
      <x:c r="E25" s="258"/>
      <x:c r="F25" s="258"/>
      <x:c r="G25" s="258"/>
      <x:c r="H25" s="258"/>
      <x:c r="I25" s="258"/>
      <x:c r="J25" s="258"/>
    </x:row>
    <x:row r="26">
      <x:c r="A26" s="258"/>
      <x:c r="B26" s="258"/>
      <x:c r="C26" s="258"/>
      <x:c r="D26" s="258"/>
      <x:c r="E26" s="258"/>
      <x:c r="F26" s="258"/>
      <x:c r="G26" s="258"/>
      <x:c r="H26" s="258"/>
      <x:c r="I26" s="258"/>
      <x:c r="J26" s="258"/>
    </x:row>
    <x:row r="27">
      <x:c r="A27" s="258"/>
      <x:c r="B27" s="258"/>
      <x:c r="C27" s="258"/>
      <x:c r="D27" s="258"/>
      <x:c r="E27" s="258"/>
      <x:c r="F27" s="258"/>
      <x:c r="G27" s="258"/>
      <x:c r="H27" s="258"/>
      <x:c r="I27" s="258"/>
      <x:c r="J27" s="258"/>
    </x:row>
    <x:row r="28">
      <x:c r="A28" s="258"/>
      <x:c r="B28" s="258"/>
      <x:c r="C28" s="258"/>
      <x:c r="D28" s="258"/>
      <x:c r="E28" s="258"/>
      <x:c r="F28" s="258"/>
      <x:c r="G28" s="258"/>
      <x:c r="H28" s="258"/>
      <x:c r="I28" s="258"/>
      <x:c r="J28" s="258"/>
    </x:row>
  </x:sheetData>
  <x:mergeCells>
    <x:mergeCell ref="A1:J2"/>
    <x:mergeCell ref="A3:J3"/>
    <x:mergeCell ref="A4:J4"/>
    <x:mergeCell ref="A19:J19"/>
  </x:mergeCells>
  <x:conditionalFormatting sqref="J7:J16">
    <x:cfRule type="containsText" dxfId="9" priority="1" operator="containsText" text="Ready"/>
    <x:cfRule type="containsText" dxfId="10" priority="2" operator="containsText" text="In Progress"/>
    <x:cfRule type="containsText" dxfId="11" priority="3" operator="containsText" text="Blocked"/>
  </x:conditionalFormatting>
  <x:dataValidations count="1">
    <x:dataValidation type="list" sqref="J7:J16">
      <x:formula1>"Not Started,In Progress,Ready,Blocked"</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 min="3" max="3" width="17" hidden="0" customWidth="1"/>
    <x:col min="4" max="4" width="22" hidden="0" customWidth="1"/>
    <x:col min="5" max="5" width="40" hidden="0" customWidth="1"/>
    <x:col min="6" max="6" width="16" hidden="0" customWidth="1"/>
    <x:col min="7" max="7" width="47" hidden="0" customWidth="1"/>
  </x:cols>
  <x:sheetData>
    <x:row r="1" ht="24" customHeight="1">
      <x:c r="A1" s="255" t="str">
        <x:v>06 / LAUNCH TIMELINE</x:v>
      </x:c>
      <x:c r="B1" s="255"/>
      <x:c r="C1" s="255"/>
      <x:c r="D1" s="255"/>
      <x:c r="E1" s="255"/>
      <x:c r="F1" s="255"/>
      <x:c r="G1" s="255"/>
    </x:row>
    <x:row r="2" ht="24" customHeight="1">
      <x:c r="A2" s="255"/>
      <x:c r="B2" s="255"/>
      <x:c r="C2" s="255"/>
      <x:c r="D2" s="255"/>
      <x:c r="E2" s="255"/>
      <x:c r="F2" s="255"/>
      <x:c r="G2" s="255"/>
    </x:row>
    <x:row r="3">
      <x:c r="A3" s="256" t="str">
        <x:v>Purple planning milestones count backward from the event date. Reconcile every date with the current official exhibitor portal before execution.</x:v>
      </x:c>
      <x:c r="B3" s="256"/>
      <x:c r="C3" s="256"/>
      <x:c r="D3" s="256"/>
      <x:c r="E3" s="256"/>
      <x:c r="F3" s="256"/>
      <x:c r="G3" s="256"/>
    </x:row>
    <x:row r="4">
      <x:c r="A4" s="305" t="str">
        <x:v>Event dates</x:v>
      </x:c>
      <x:c r="B4" s="122" t="n">
        <x:v>46420</x:v>
      </x:c>
      <x:c r="C4" s="306" t="str">
        <x:v>Show opens - current official date (recheck before execution)</x:v>
      </x:c>
      <x:c r="D4" s="306"/>
      <x:c r="E4" s="306"/>
      <x:c r="F4" s="306"/>
      <x:c r="G4" s="306"/>
    </x:row>
    <x:row r="5">
      <x:c r="A5" s="305"/>
      <x:c r="B5" s="123" t="n">
        <x:v>46422</x:v>
      </x:c>
      <x:c r="C5" s="306" t="str">
        <x:v>Show closes - current official date (recheck before execution)</x:v>
      </x:c>
      <x:c r="D5" s="306"/>
      <x:c r="E5" s="306"/>
      <x:c r="F5" s="306"/>
      <x:c r="G5" s="306"/>
    </x:row>
    <x:row r="6">
      <x:c r="A6" s="258"/>
      <x:c r="B6" s="258"/>
      <x:c r="C6" s="258"/>
      <x:c r="D6" s="258"/>
      <x:c r="E6" s="258"/>
      <x:c r="F6" s="258"/>
      <x:c r="G6" s="258"/>
    </x:row>
    <x:row r="7" ht="32" customHeight="1">
      <x:c r="A7" s="278" t="str">
        <x:v>Planning milestone</x:v>
      </x:c>
      <x:c r="B7" s="279" t="str">
        <x:v>Offset</x:v>
      </x:c>
      <x:c r="C7" s="279" t="str">
        <x:v>Calculated date</x:v>
      </x:c>
      <x:c r="D7" s="279" t="str">
        <x:v>Owner</x:v>
      </x:c>
      <x:c r="E7" s="279" t="str">
        <x:v>Definition of done</x:v>
      </x:c>
      <x:c r="F7" s="279" t="str">
        <x:v>Status</x:v>
      </x:c>
      <x:c r="G7" s="280" t="str">
        <x:v>Dependency / source</x:v>
      </x:c>
    </x:row>
    <x:row r="8" ht="49" customHeight="1">
      <x:c r="A8" s="35" t="str">
        <x:v>Freeze audience + outcome</x:v>
      </x:c>
      <x:c r="B8" s="127" t="n">
        <x:v>-120</x:v>
      </x:c>
      <x:c r="C8" s="307" t="n">
        <x:f>$B$4+B8</x:f>
        <x:v>46300</x:v>
      </x:c>
      <x:c r="D8" s="35" t="str">
        <x:v>Product + marketing</x:v>
      </x:c>
      <x:c r="E8" s="36" t="str">
        <x:v>Priority audience and single outcome approved</x:v>
      </x:c>
      <x:c r="F8" s="43" t="str">
        <x:v>Not Started</x:v>
      </x:c>
      <x:c r="G8" s="37" t="str">
        <x:v>Purple planning milestone</x:v>
      </x:c>
    </x:row>
    <x:row r="9" ht="49" customHeight="1">
      <x:c r="A9" s="38" t="str">
        <x:v>Lock claim-to-proof matrix</x:v>
      </x:c>
      <x:c r="B9" s="128" t="n">
        <x:v>-105</x:v>
      </x:c>
      <x:c r="C9" s="307" t="n">
        <x:f>$B$4+B9</x:f>
        <x:v>46315</x:v>
      </x:c>
      <x:c r="D9" s="38" t="str">
        <x:v>Product + legal</x:v>
      </x:c>
      <x:c r="E9" s="34" t="str">
        <x:v>Every public claim has evidence, caveat and owner</x:v>
      </x:c>
      <x:c r="F9" s="44" t="str">
        <x:v>Not Started</x:v>
      </x:c>
      <x:c r="G9" s="39" t="str">
        <x:v>Purple planning milestone</x:v>
      </x:c>
    </x:row>
    <x:row r="10" ht="49" customHeight="1">
      <x:c r="A10" s="38" t="str">
        <x:v>Demo alpha + failure modes</x:v>
      </x:c>
      <x:c r="B10" s="128" t="n">
        <x:v>-90</x:v>
      </x:c>
      <x:c r="C10" s="307" t="n">
        <x:f>$B$4+B10</x:f>
        <x:v>46330</x:v>
      </x:c>
      <x:c r="D10" s="38" t="str">
        <x:v>Demo owner</x:v>
      </x:c>
      <x:c r="E10" s="34" t="str">
        <x:v>Core proof works; fallback documented</x:v>
      </x:c>
      <x:c r="F10" s="44" t="str">
        <x:v>Not Started</x:v>
      </x:c>
      <x:c r="G10" s="39" t="str">
        <x:v>Purple planning milestone</x:v>
      </x:c>
    </x:row>
    <x:row r="11" ht="49" customHeight="1">
      <x:c r="A11" s="38" t="str">
        <x:v>Directory + launch content ready</x:v>
      </x:c>
      <x:c r="B11" s="128" t="n">
        <x:v>-75</x:v>
      </x:c>
      <x:c r="C11" s="307" t="n">
        <x:f>$B$4+B11</x:f>
        <x:v>46345</x:v>
      </x:c>
      <x:c r="D11" s="38" t="str">
        <x:v>Marketing</x:v>
      </x:c>
      <x:c r="E11" s="34" t="str">
        <x:v>Company, categories, booth and launch story aligned</x:v>
      </x:c>
      <x:c r="F11" s="44" t="str">
        <x:v>Not Started</x:v>
      </x:c>
      <x:c r="G11" s="39" t="str">
        <x:v>Check official Exhibitor Hub</x:v>
      </x:c>
    </x:row>
    <x:row r="12" ht="49" customHeight="1">
      <x:c r="A12" s="38" t="str">
        <x:v>PR package + high-res imagery</x:v>
      </x:c>
      <x:c r="B12" s="128" t="n">
        <x:v>-60</x:v>
      </x:c>
      <x:c r="C12" s="307" t="n">
        <x:f>$B$4+B12</x:f>
        <x:v>46360</x:v>
      </x:c>
      <x:c r="D12" s="38" t="str">
        <x:v>PR lead</x:v>
      </x:c>
      <x:c r="E12" s="34" t="str">
        <x:v>Release, images, spokesperson and citations approved</x:v>
      </x:c>
      <x:c r="F12" s="44" t="str">
        <x:v>Not Started</x:v>
      </x:c>
      <x:c r="G12" s="39" t="str">
        <x:v>Check official KBIS PR guidance</x:v>
      </x:c>
    </x:row>
    <x:row r="13" ht="49" customHeight="1">
      <x:c r="A13" s="38" t="str">
        <x:v>Lead fields + routing configured</x:v>
      </x:c>
      <x:c r="B13" s="128" t="n">
        <x:v>-45</x:v>
      </x:c>
      <x:c r="C13" s="307" t="n">
        <x:f>$B$4+B13</x:f>
        <x:v>46375</x:v>
      </x:c>
      <x:c r="D13" s="38" t="str">
        <x:v>RevOps</x:v>
      </x:c>
      <x:c r="E13" s="34" t="str">
        <x:v>Required fields, routes, owners and SLA tested</x:v>
      </x:c>
      <x:c r="F13" s="44" t="str">
        <x:v>Not Started</x:v>
      </x:c>
      <x:c r="G13" s="39" t="str">
        <x:v>Check official lead retrieval setup</x:v>
      </x:c>
    </x:row>
    <x:row r="14" ht="49" customHeight="1">
      <x:c r="A14" s="38" t="str">
        <x:v>Full booth-flow rehearsal</x:v>
      </x:c>
      <x:c r="B14" s="128" t="n">
        <x:v>-30</x:v>
      </x:c>
      <x:c r="C14" s="307" t="n">
        <x:f>$B$4+B14</x:f>
        <x:v>46390</x:v>
      </x:c>
      <x:c r="D14" s="38" t="str">
        <x:v>Show lead</x:v>
      </x:c>
      <x:c r="E14" s="34" t="str">
        <x:v>Demo, queue, roles, accessibility and reset timed</x:v>
      </x:c>
      <x:c r="F14" s="44" t="str">
        <x:v>Not Started</x:v>
      </x:c>
      <x:c r="G14" s="39" t="str">
        <x:v>Purple planning milestone</x:v>
      </x:c>
    </x:row>
    <x:row r="15" ht="49" customHeight="1">
      <x:c r="A15" s="38" t="str">
        <x:v>Staff certification</x:v>
      </x:c>
      <x:c r="B15" s="128" t="n">
        <x:v>-14</x:v>
      </x:c>
      <x:c r="C15" s="307" t="n">
        <x:f>$B$4+B15</x:f>
        <x:v>46406</x:v>
      </x:c>
      <x:c r="D15" s="38" t="str">
        <x:v>Sales + product</x:v>
      </x:c>
      <x:c r="E15" s="34" t="str">
        <x:v>Every role passes message, proof, caveat and handoff</x:v>
      </x:c>
      <x:c r="F15" s="44" t="str">
        <x:v>Not Started</x:v>
      </x:c>
      <x:c r="G15" s="39" t="str">
        <x:v>Purple planning milestone</x:v>
      </x:c>
    </x:row>
    <x:row r="16" ht="49" customHeight="1">
      <x:c r="A16" s="38" t="str">
        <x:v>Final source + deadline recheck</x:v>
      </x:c>
      <x:c r="B16" s="128" t="n">
        <x:v>-7</x:v>
      </x:c>
      <x:c r="C16" s="307" t="n">
        <x:f>$B$4+B16</x:f>
        <x:v>46413</x:v>
      </x:c>
      <x:c r="D16" s="38" t="str">
        <x:v>Program owner</x:v>
      </x:c>
      <x:c r="E16" s="34" t="str">
        <x:v>Official portal, freight, schedule and release details checked</x:v>
      </x:c>
      <x:c r="F16" s="44" t="str">
        <x:v>Not Started</x:v>
      </x:c>
      <x:c r="G16" s="39" t="str">
        <x:v>Official exhibitor portal</x:v>
      </x:c>
    </x:row>
    <x:row r="17" ht="49" customHeight="1">
      <x:c r="A17" s="38" t="str">
        <x:v>Show opens</x:v>
      </x:c>
      <x:c r="B17" s="128" t="n">
        <x:v>0</x:v>
      </x:c>
      <x:c r="C17" s="307" t="n">
        <x:f>$B$4+B17</x:f>
        <x:v>46420</x:v>
      </x:c>
      <x:c r="D17" s="38" t="str">
        <x:v>Show lead</x:v>
      </x:c>
      <x:c r="E17" s="34" t="str">
        <x:v>Daily stand-up, issue log and ownership live</x:v>
      </x:c>
      <x:c r="F17" s="44" t="str">
        <x:v>Not Started</x:v>
      </x:c>
      <x:c r="G17" s="39" t="str">
        <x:v>Official date</x:v>
      </x:c>
    </x:row>
    <x:row r="18" ht="49" customHeight="1">
      <x:c r="A18" s="38" t="str">
        <x:v>Urgent promises complete</x:v>
      </x:c>
      <x:c r="B18" s="128" t="n">
        <x:v>3</x:v>
      </x:c>
      <x:c r="C18" s="307" t="n">
        <x:f>$B$4+B18</x:f>
        <x:v>46423</x:v>
      </x:c>
      <x:c r="D18" s="38" t="str">
        <x:v>Sales operations</x:v>
      </x:c>
      <x:c r="E18" s="34" t="str">
        <x:v>Every urgent promise fulfilled or renegotiated</x:v>
      </x:c>
      <x:c r="F18" s="44" t="str">
        <x:v>Not Started</x:v>
      </x:c>
      <x:c r="G18" s="39" t="str">
        <x:v>Purple operating target</x:v>
      </x:c>
    </x:row>
    <x:row r="19" ht="49" customHeight="1">
      <x:c r="A19" s="38" t="str">
        <x:v>30-day launch review</x:v>
      </x:c>
      <x:c r="B19" s="128" t="n">
        <x:v>30</x:v>
      </x:c>
      <x:c r="C19" s="307" t="n">
        <x:f>$B$4+B19</x:f>
        <x:v>46450</x:v>
      </x:c>
      <x:c r="D19" s="38" t="str">
        <x:v>Launch owner</x:v>
      </x:c>
      <x:c r="E19" s="34" t="str">
        <x:v>Funnel, proof, meeting and opportunity review complete</x:v>
      </x:c>
      <x:c r="F19" s="44" t="str">
        <x:v>Not Started</x:v>
      </x:c>
      <x:c r="G19" s="39" t="str">
        <x:v>Purple planning milestone</x:v>
      </x:c>
    </x:row>
    <x:row r="20" ht="49" customHeight="1">
      <x:c r="A20" s="40" t="str">
        <x:v>90-day business review</x:v>
      </x:c>
      <x:c r="B20" s="129" t="n">
        <x:v>90</x:v>
      </x:c>
      <x:c r="C20" s="307" t="n">
        <x:f>$B$4+B20</x:f>
        <x:v>46510</x:v>
      </x:c>
      <x:c r="D20" s="40" t="str">
        <x:v>Executive sponsor</x:v>
      </x:c>
      <x:c r="E20" s="41" t="str">
        <x:v>Pipeline, revenue influence and lessons documented</x:v>
      </x:c>
      <x:c r="F20" s="45" t="str">
        <x:v>Not Started</x:v>
      </x:c>
      <x:c r="G20" s="42" t="str">
        <x:v>Purple planning milestone</x:v>
      </x:c>
    </x:row>
    <x:row r="21">
      <x:c r="A21" s="258"/>
      <x:c r="B21" s="258"/>
      <x:c r="C21" s="258"/>
      <x:c r="D21" s="258"/>
      <x:c r="E21" s="258"/>
      <x:c r="F21" s="258"/>
      <x:c r="G21" s="258"/>
    </x:row>
    <x:row r="22">
      <x:c r="A22" s="258"/>
      <x:c r="B22" s="258"/>
      <x:c r="C22" s="258"/>
      <x:c r="D22" s="258"/>
      <x:c r="E22" s="258"/>
      <x:c r="F22" s="258"/>
      <x:c r="G22" s="258"/>
    </x:row>
    <x:row r="23">
      <x:c r="A23" s="258"/>
      <x:c r="B23" s="258"/>
      <x:c r="C23" s="258"/>
      <x:c r="D23" s="258"/>
      <x:c r="E23" s="258"/>
      <x:c r="F23" s="258"/>
      <x:c r="G23" s="258"/>
    </x:row>
    <x:row r="24">
      <x:c r="A24" s="258"/>
      <x:c r="B24" s="258"/>
      <x:c r="C24" s="258"/>
      <x:c r="D24" s="258"/>
      <x:c r="E24" s="258"/>
      <x:c r="F24" s="258"/>
      <x:c r="G24" s="258"/>
    </x:row>
    <x:row r="25">
      <x:c r="A25" s="258"/>
      <x:c r="B25" s="258"/>
      <x:c r="C25" s="258"/>
      <x:c r="D25" s="258"/>
      <x:c r="E25" s="258"/>
      <x:c r="F25" s="258"/>
      <x:c r="G25" s="258"/>
    </x:row>
    <x:row r="26">
      <x:c r="A26" s="258"/>
      <x:c r="B26" s="258"/>
      <x:c r="C26" s="258"/>
      <x:c r="D26" s="258"/>
      <x:c r="E26" s="258"/>
      <x:c r="F26" s="258"/>
      <x:c r="G26" s="258"/>
    </x:row>
    <x:row r="27">
      <x:c r="A27" s="258"/>
      <x:c r="B27" s="258"/>
      <x:c r="C27" s="258"/>
      <x:c r="D27" s="258"/>
      <x:c r="E27" s="258"/>
      <x:c r="F27" s="258"/>
      <x:c r="G27" s="258"/>
    </x:row>
    <x:row r="28">
      <x:c r="A28" s="258"/>
      <x:c r="B28" s="258"/>
      <x:c r="C28" s="258"/>
      <x:c r="D28" s="258"/>
      <x:c r="E28" s="258"/>
      <x:c r="F28" s="258"/>
      <x:c r="G28" s="258"/>
    </x:row>
    <x:row r="29">
      <x:c r="A29" s="258"/>
      <x:c r="B29" s="258"/>
      <x:c r="C29" s="258"/>
      <x:c r="D29" s="258"/>
      <x:c r="E29" s="258"/>
      <x:c r="F29" s="258"/>
      <x:c r="G29" s="258"/>
    </x:row>
    <x:row r="30">
      <x:c r="A30" s="258"/>
      <x:c r="B30" s="258"/>
      <x:c r="C30" s="258"/>
      <x:c r="D30" s="258"/>
      <x:c r="E30" s="258"/>
      <x:c r="F30" s="258"/>
      <x:c r="G30" s="258"/>
    </x:row>
    <x:row r="31">
      <x:c r="A31" s="258"/>
      <x:c r="B31" s="258"/>
      <x:c r="C31" s="258"/>
      <x:c r="D31" s="258"/>
      <x:c r="E31" s="258"/>
      <x:c r="F31" s="258"/>
      <x:c r="G31" s="258"/>
    </x:row>
    <x:row r="32">
      <x:c r="A32" s="258"/>
      <x:c r="B32" s="258"/>
      <x:c r="C32" s="258"/>
      <x:c r="D32" s="258"/>
      <x:c r="E32" s="258"/>
      <x:c r="F32" s="258"/>
      <x:c r="G32" s="258"/>
    </x:row>
    <x:row r="33">
      <x:c r="A33" s="258"/>
      <x:c r="B33" s="258"/>
      <x:c r="C33" s="258"/>
      <x:c r="D33" s="258"/>
      <x:c r="E33" s="258"/>
      <x:c r="F33" s="258"/>
      <x:c r="G33" s="258"/>
    </x:row>
    <x:row r="34">
      <x:c r="A34" s="258"/>
      <x:c r="B34" s="258"/>
      <x:c r="C34" s="258"/>
      <x:c r="D34" s="258"/>
      <x:c r="E34" s="258"/>
      <x:c r="F34" s="258"/>
      <x:c r="G34" s="258"/>
    </x:row>
  </x:sheetData>
  <x:mergeCells>
    <x:mergeCell ref="A1:G2"/>
    <x:mergeCell ref="A3:G3"/>
    <x:mergeCell ref="A4:A5"/>
    <x:mergeCell ref="C4:G4"/>
    <x:mergeCell ref="C5:G5"/>
  </x:mergeCells>
  <x:conditionalFormatting sqref="F8:F20">
    <x:cfRule type="containsText" dxfId="12" priority="1" operator="containsText" text="Complete"/>
    <x:cfRule type="containsText" dxfId="13" priority="2" operator="containsText" text="In Progress"/>
    <x:cfRule type="containsText" dxfId="14" priority="3" operator="containsText" text="Blocked"/>
  </x:conditionalFormatting>
  <x:dataValidations count="1">
    <x:dataValidation type="list" sqref="F8:F20">
      <x:formula1>"Not Started,In Progress,Complete,Blocked"</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8" hidden="0" customWidth="1"/>
    <x:col min="2" max="2" width="16" hidden="0" customWidth="1"/>
    <x:col min="3" max="3" width="13" hidden="0" customWidth="1"/>
    <x:col min="4" max="4" width="20" hidden="0" customWidth="1"/>
    <x:col min="5" max="5" width="13" hidden="0" customWidth="1"/>
    <x:col min="6" max="6" width="18" hidden="0" customWidth="1"/>
    <x:col min="7" max="7" width="17" hidden="0" customWidth="1"/>
    <x:col min="8" max="8" width="14" hidden="0" customWidth="1"/>
    <x:col min="9" max="9" width="14" hidden="0" customWidth="1"/>
    <x:col min="10" max="10" width="22" hidden="0" customWidth="1"/>
    <x:col min="11" max="11" width="22" hidden="0" customWidth="1"/>
    <x:col min="12" max="12" width="18" hidden="0" customWidth="1"/>
    <x:col min="13" max="13" width="20" hidden="0" customWidth="1"/>
  </x:cols>
  <x:sheetData>
    <x:row r="1" ht="24" customHeight="1">
      <x:c r="A1" s="255" t="str">
        <x:v>07 / 30-90 DAY LAUNCH SCORECARD</x:v>
      </x:c>
      <x:c r="B1" s="255"/>
      <x:c r="C1" s="255"/>
      <x:c r="D1" s="255"/>
      <x:c r="E1" s="255"/>
      <x:c r="F1" s="255"/>
      <x:c r="G1" s="255"/>
      <x:c r="H1" s="255"/>
      <x:c r="I1" s="255"/>
      <x:c r="J1" s="255"/>
      <x:c r="K1" s="255"/>
      <x:c r="L1" s="255"/>
      <x:c r="M1" s="255"/>
    </x:row>
    <x:row r="2" ht="24" customHeight="1">
      <x:c r="A2" s="255"/>
      <x:c r="B2" s="255"/>
      <x:c r="C2" s="255"/>
      <x:c r="D2" s="255"/>
      <x:c r="E2" s="255"/>
      <x:c r="F2" s="255"/>
      <x:c r="G2" s="255"/>
      <x:c r="H2" s="255"/>
      <x:c r="I2" s="255"/>
      <x:c r="J2" s="255"/>
      <x:c r="K2" s="255"/>
      <x:c r="L2" s="255"/>
      <x:c r="M2" s="255"/>
    </x:row>
    <x:row r="3">
      <x:c r="A3" s="256" t="str">
        <x:v>Enter actual results at each checkpoint. Rates and efficiency metrics calculate automatically; blank performance should never be presented as success.</x:v>
      </x:c>
      <x:c r="B3" s="256"/>
      <x:c r="C3" s="256"/>
      <x:c r="D3" s="256"/>
      <x:c r="E3" s="256"/>
      <x:c r="F3" s="256"/>
      <x:c r="G3" s="256"/>
      <x:c r="H3" s="256"/>
      <x:c r="I3" s="256"/>
      <x:c r="J3" s="256"/>
      <x:c r="K3" s="256"/>
      <x:c r="L3" s="256"/>
      <x:c r="M3" s="256"/>
    </x:row>
    <x:row r="4">
      <x:c r="A4" s="257" t="str">
        <x:v>MEASUREMENT RULE: Use one written definition for each stage. Scans are not meaningful conversations; meaningful conversations are not qualified conversations; qualified conversations are not owned next steps.</x:v>
      </x:c>
      <x:c r="B4" s="257"/>
      <x:c r="C4" s="257"/>
      <x:c r="D4" s="257"/>
      <x:c r="E4" s="257"/>
      <x:c r="F4" s="257"/>
      <x:c r="G4" s="257"/>
      <x:c r="H4" s="257"/>
      <x:c r="I4" s="257"/>
      <x:c r="J4" s="257"/>
      <x:c r="K4" s="257"/>
      <x:c r="L4" s="257"/>
      <x:c r="M4" s="257"/>
    </x:row>
    <x:row r="5">
      <x:c r="A5" s="258"/>
      <x:c r="B5" s="258"/>
      <x:c r="C5" s="258"/>
      <x:c r="D5" s="258"/>
      <x:c r="E5" s="258"/>
      <x:c r="F5" s="258"/>
      <x:c r="G5" s="258"/>
      <x:c r="H5" s="258"/>
      <x:c r="I5" s="258"/>
      <x:c r="J5" s="258"/>
      <x:c r="K5" s="258"/>
      <x:c r="L5" s="258"/>
      <x:c r="M5" s="258"/>
    </x:row>
    <x:row r="6" ht="32" customHeight="1">
      <x:c r="A6" s="278" t="str">
        <x:v>Checkpoint</x:v>
      </x:c>
      <x:c r="B6" s="279" t="str">
        <x:v>Cutoff date</x:v>
      </x:c>
      <x:c r="C6" s="279" t="str">
        <x:v>Badge scans</x:v>
      </x:c>
      <x:c r="D6" s="279" t="str">
        <x:v>Meaningful conversations</x:v>
      </x:c>
      <x:c r="E6" s="279" t="str">
        <x:v>Qualified conversations</x:v>
      </x:c>
      <x:c r="F6" s="279" t="str">
        <x:v>Owned next steps</x:v>
      </x:c>
      <x:c r="G6" s="279" t="str">
        <x:v>SLA completed</x:v>
      </x:c>
      <x:c r="H6" s="279" t="str">
        <x:v>Meetings held</x:v>
      </x:c>
      <x:c r="I6" s="279" t="str">
        <x:v>Opportunities</x:v>
      </x:c>
      <x:c r="J6" s="279" t="str">
        <x:v>Pipeline influenced</x:v>
      </x:c>
      <x:c r="K6" s="279" t="str">
        <x:v>Revenue influenced</x:v>
      </x:c>
      <x:c r="L6" s="279" t="str">
        <x:v>Qualification rate</x:v>
      </x:c>
      <x:c r="M6" s="280" t="str">
        <x:v>Next-step conversion</x:v>
      </x:c>
    </x:row>
    <x:row r="7" ht="39" customHeight="1">
      <x:c r="A7" s="31" t="str">
        <x:v>Show day 1</x:v>
      </x:c>
      <x:c r="B7" s="132" t="n">
        <x:v>46420</x:v>
      </x:c>
      <x:c r="C7" s="95" t="n">
        <x:v>0</x:v>
      </x:c>
      <x:c r="D7" s="95" t="n">
        <x:v>0</x:v>
      </x:c>
      <x:c r="E7" s="95" t="n">
        <x:v>0</x:v>
      </x:c>
      <x:c r="F7" s="95" t="n">
        <x:v>0</x:v>
      </x:c>
      <x:c r="G7" s="95" t="n">
        <x:v>0</x:v>
      </x:c>
      <x:c r="H7" s="95" t="n">
        <x:v>0</x:v>
      </x:c>
      <x:c r="I7" s="95" t="n">
        <x:v>0</x:v>
      </x:c>
      <x:c r="J7" s="135" t="n">
        <x:v>0</x:v>
      </x:c>
      <x:c r="K7" s="136" t="n">
        <x:v>0</x:v>
      </x:c>
      <x:c r="L7" s="308" t="n">
        <x:f>IFERROR(E7/D7,0)</x:f>
        <x:v>0</x:v>
      </x:c>
      <x:c r="M7" s="309" t="n">
        <x:f>IFERROR(F7/E7,0)</x:f>
        <x:v>0</x:v>
      </x:c>
    </x:row>
    <x:row r="8" ht="39" customHeight="1">
      <x:c r="A8" s="32" t="str">
        <x:v>Show day 2</x:v>
      </x:c>
      <x:c r="B8" s="133" t="n">
        <x:v>46421</x:v>
      </x:c>
      <x:c r="C8" s="96" t="n">
        <x:v>0</x:v>
      </x:c>
      <x:c r="D8" s="96" t="n">
        <x:v>0</x:v>
      </x:c>
      <x:c r="E8" s="96" t="n">
        <x:v>0</x:v>
      </x:c>
      <x:c r="F8" s="96" t="n">
        <x:v>0</x:v>
      </x:c>
      <x:c r="G8" s="96" t="n">
        <x:v>0</x:v>
      </x:c>
      <x:c r="H8" s="96" t="n">
        <x:v>0</x:v>
      </x:c>
      <x:c r="I8" s="96" t="n">
        <x:v>0</x:v>
      </x:c>
      <x:c r="J8" s="137" t="n">
        <x:v>0</x:v>
      </x:c>
      <x:c r="K8" s="138" t="n">
        <x:v>0</x:v>
      </x:c>
      <x:c r="L8" s="308" t="n">
        <x:f>IFERROR(E8/D8,0)</x:f>
        <x:v>0</x:v>
      </x:c>
      <x:c r="M8" s="309" t="n">
        <x:f>IFERROR(F8/E8,0)</x:f>
        <x:v>0</x:v>
      </x:c>
    </x:row>
    <x:row r="9" ht="39" customHeight="1">
      <x:c r="A9" s="32" t="str">
        <x:v>Show day 3</x:v>
      </x:c>
      <x:c r="B9" s="133" t="n">
        <x:v>46422</x:v>
      </x:c>
      <x:c r="C9" s="96" t="n">
        <x:v>0</x:v>
      </x:c>
      <x:c r="D9" s="96" t="n">
        <x:v>0</x:v>
      </x:c>
      <x:c r="E9" s="96" t="n">
        <x:v>0</x:v>
      </x:c>
      <x:c r="F9" s="96" t="n">
        <x:v>0</x:v>
      </x:c>
      <x:c r="G9" s="96" t="n">
        <x:v>0</x:v>
      </x:c>
      <x:c r="H9" s="96" t="n">
        <x:v>0</x:v>
      </x:c>
      <x:c r="I9" s="96" t="n">
        <x:v>0</x:v>
      </x:c>
      <x:c r="J9" s="137" t="n">
        <x:v>0</x:v>
      </x:c>
      <x:c r="K9" s="138" t="n">
        <x:v>0</x:v>
      </x:c>
      <x:c r="L9" s="308" t="n">
        <x:f>IFERROR(E9/D9,0)</x:f>
        <x:v>0</x:v>
      </x:c>
      <x:c r="M9" s="309" t="n">
        <x:f>IFERROR(F9/E9,0)</x:f>
        <x:v>0</x:v>
      </x:c>
    </x:row>
    <x:row r="10" ht="39" customHeight="1">
      <x:c r="A10" s="32" t="str">
        <x:v>3-day promise check</x:v>
      </x:c>
      <x:c r="B10" s="133" t="n">
        <x:v>46425</x:v>
      </x:c>
      <x:c r="C10" s="96" t="n">
        <x:v>0</x:v>
      </x:c>
      <x:c r="D10" s="96" t="n">
        <x:v>0</x:v>
      </x:c>
      <x:c r="E10" s="96" t="n">
        <x:v>0</x:v>
      </x:c>
      <x:c r="F10" s="96" t="n">
        <x:v>0</x:v>
      </x:c>
      <x:c r="G10" s="96" t="n">
        <x:v>0</x:v>
      </x:c>
      <x:c r="H10" s="96" t="n">
        <x:v>0</x:v>
      </x:c>
      <x:c r="I10" s="96" t="n">
        <x:v>0</x:v>
      </x:c>
      <x:c r="J10" s="137" t="n">
        <x:v>0</x:v>
      </x:c>
      <x:c r="K10" s="138" t="n">
        <x:v>0</x:v>
      </x:c>
      <x:c r="L10" s="308" t="n">
        <x:f>IFERROR(E10/D10,0)</x:f>
        <x:v>0</x:v>
      </x:c>
      <x:c r="M10" s="309" t="n">
        <x:f>IFERROR(F10/E10,0)</x:f>
        <x:v>0</x:v>
      </x:c>
    </x:row>
    <x:row r="11" ht="39" customHeight="1">
      <x:c r="A11" s="32" t="str">
        <x:v>30-day review</x:v>
      </x:c>
      <x:c r="B11" s="133" t="n">
        <x:v>46450</x:v>
      </x:c>
      <x:c r="C11" s="96" t="n">
        <x:v>0</x:v>
      </x:c>
      <x:c r="D11" s="96" t="n">
        <x:v>0</x:v>
      </x:c>
      <x:c r="E11" s="96" t="n">
        <x:v>0</x:v>
      </x:c>
      <x:c r="F11" s="96" t="n">
        <x:v>0</x:v>
      </x:c>
      <x:c r="G11" s="96" t="n">
        <x:v>0</x:v>
      </x:c>
      <x:c r="H11" s="96" t="n">
        <x:v>0</x:v>
      </x:c>
      <x:c r="I11" s="96" t="n">
        <x:v>0</x:v>
      </x:c>
      <x:c r="J11" s="137" t="n">
        <x:v>0</x:v>
      </x:c>
      <x:c r="K11" s="138" t="n">
        <x:v>0</x:v>
      </x:c>
      <x:c r="L11" s="308" t="n">
        <x:f>IFERROR(E11/D11,0)</x:f>
        <x:v>0</x:v>
      </x:c>
      <x:c r="M11" s="309" t="n">
        <x:f>IFERROR(F11/E11,0)</x:f>
        <x:v>0</x:v>
      </x:c>
    </x:row>
    <x:row r="12" ht="39" customHeight="1">
      <x:c r="A12" s="32" t="str">
        <x:v>90-day review</x:v>
      </x:c>
      <x:c r="B12" s="134" t="n">
        <x:v>46512</x:v>
      </x:c>
      <x:c r="C12" s="97" t="n">
        <x:v>0</x:v>
      </x:c>
      <x:c r="D12" s="97" t="n">
        <x:v>0</x:v>
      </x:c>
      <x:c r="E12" s="97" t="n">
        <x:v>0</x:v>
      </x:c>
      <x:c r="F12" s="97" t="n">
        <x:v>0</x:v>
      </x:c>
      <x:c r="G12" s="97" t="n">
        <x:v>0</x:v>
      </x:c>
      <x:c r="H12" s="97" t="n">
        <x:v>0</x:v>
      </x:c>
      <x:c r="I12" s="97" t="n">
        <x:v>0</x:v>
      </x:c>
      <x:c r="J12" s="139" t="n">
        <x:v>0</x:v>
      </x:c>
      <x:c r="K12" s="140" t="n">
        <x:v>0</x:v>
      </x:c>
      <x:c r="L12" s="308" t="n">
        <x:f>IFERROR(E12/D12,0)</x:f>
        <x:v>0</x:v>
      </x:c>
      <x:c r="M12" s="309" t="n">
        <x:f>IFERROR(F12/E12,0)</x:f>
        <x:v>0</x:v>
      </x:c>
    </x:row>
    <x:row r="13">
      <x:c r="A13" s="258"/>
      <x:c r="B13" s="258"/>
      <x:c r="C13" s="258"/>
      <x:c r="D13" s="258"/>
      <x:c r="E13" s="258"/>
      <x:c r="F13" s="258"/>
      <x:c r="G13" s="258"/>
      <x:c r="H13" s="258"/>
      <x:c r="I13" s="258"/>
      <x:c r="J13" s="258"/>
      <x:c r="K13" s="258"/>
      <x:c r="L13" s="258"/>
      <x:c r="M13" s="258"/>
    </x:row>
    <x:row r="14">
      <x:c r="A14" s="258"/>
      <x:c r="B14" s="258"/>
      <x:c r="C14" s="258"/>
      <x:c r="D14" s="258"/>
      <x:c r="E14" s="258"/>
      <x:c r="F14" s="258"/>
      <x:c r="G14" s="258"/>
      <x:c r="H14" s="258"/>
      <x:c r="I14" s="258"/>
      <x:c r="J14" s="258"/>
      <x:c r="K14" s="258"/>
      <x:c r="L14" s="258"/>
      <x:c r="M14" s="258"/>
    </x:row>
    <x:row r="15" ht="32" customHeight="1">
      <x:c r="A15" s="278" t="str">
        <x:v>TOTAL / LATEST</x:v>
      </x:c>
      <x:c r="B15" s="279" t="str"/>
      <x:c r="C15" s="279" t="str"/>
      <x:c r="D15" s="279" t="str"/>
      <x:c r="E15" s="279" t="str"/>
      <x:c r="F15" s="279" t="str"/>
      <x:c r="G15" s="279" t="str"/>
      <x:c r="H15" s="279" t="str"/>
      <x:c r="I15" s="279" t="str"/>
      <x:c r="J15" s="279" t="str"/>
      <x:c r="K15" s="279" t="str"/>
      <x:c r="L15" s="279" t="str"/>
      <x:c r="M15" s="280" t="str"/>
    </x:row>
    <x:row r="16">
      <x:c r="A16" s="31" t="str">
        <x:v>Cumulative entered results</x:v>
      </x:c>
      <x:c r="B16" s="310" t="n">
        <x:f>MAX(B7:B12)</x:f>
        <x:v>46512</x:v>
      </x:c>
      <x:c r="C16" s="311" t="n">
        <x:f>SUM(C7:C12)</x:f>
        <x:v>0</x:v>
      </x:c>
      <x:c r="D16" s="311" t="n">
        <x:f>SUM(D7:D12)</x:f>
        <x:v>0</x:v>
      </x:c>
      <x:c r="E16" s="311" t="n">
        <x:f>SUM(E7:E12)</x:f>
        <x:v>0</x:v>
      </x:c>
      <x:c r="F16" s="311" t="n">
        <x:f>SUM(F7:F12)</x:f>
        <x:v>0</x:v>
      </x:c>
      <x:c r="G16" s="311" t="n">
        <x:f>SUM(G7:G12)</x:f>
        <x:v>0</x:v>
      </x:c>
      <x:c r="H16" s="311" t="n">
        <x:f>SUM(H7:H12)</x:f>
        <x:v>0</x:v>
      </x:c>
      <x:c r="I16" s="311" t="n">
        <x:f>SUM(I7:I12)</x:f>
        <x:v>0</x:v>
      </x:c>
      <x:c r="J16" s="312" t="n">
        <x:f>SUM(J7:J12)</x:f>
        <x:v>0</x:v>
      </x:c>
      <x:c r="K16" s="312" t="n">
        <x:f>SUM(K7:K12)</x:f>
        <x:v>0</x:v>
      </x:c>
      <x:c r="L16" s="313" t="n">
        <x:f>IFERROR(E16/D16,0)</x:f>
        <x:v>0</x:v>
      </x:c>
      <x:c r="M16" s="309" t="n">
        <x:f>IFERROR(F16/E16,0)</x:f>
        <x:v>0</x:v>
      </x:c>
    </x:row>
    <x:row r="17">
      <x:c r="A17" s="258"/>
      <x:c r="B17" s="258"/>
      <x:c r="C17" s="258"/>
      <x:c r="D17" s="258"/>
      <x:c r="E17" s="258"/>
      <x:c r="F17" s="258"/>
      <x:c r="G17" s="258"/>
      <x:c r="H17" s="258"/>
      <x:c r="I17" s="258"/>
      <x:c r="J17" s="258"/>
      <x:c r="K17" s="258"/>
      <x:c r="L17" s="258"/>
      <x:c r="M17" s="258"/>
    </x:row>
    <x:row r="18">
      <x:c r="A18" s="258"/>
      <x:c r="B18" s="258"/>
      <x:c r="C18" s="258"/>
      <x:c r="D18" s="258"/>
      <x:c r="E18" s="258"/>
      <x:c r="F18" s="258"/>
      <x:c r="G18" s="258"/>
      <x:c r="H18" s="258"/>
      <x:c r="I18" s="258"/>
      <x:c r="J18" s="258"/>
      <x:c r="K18" s="258"/>
      <x:c r="L18" s="258"/>
      <x:c r="M18" s="258"/>
    </x:row>
    <x:row r="19" ht="26" customHeight="1">
      <x:c r="A19" s="283" t="str">
        <x:v>EFFICIENCY SNAPSHOT</x:v>
      </x:c>
      <x:c r="B19" s="283" t="str">
        <x:v>EFFICIENCY SNAPSHOT</x:v>
      </x:c>
      <x:c r="C19" s="283" t="str">
        <x:v>EFFICIENCY SNAPSHOT</x:v>
      </x:c>
      <x:c r="D19" s="283" t="str">
        <x:v>EFFICIENCY SNAPSHOT</x:v>
      </x:c>
      <x:c r="E19" s="283" t="str">
        <x:v>EFFICIENCY SNAPSHOT</x:v>
      </x:c>
      <x:c r="F19" s="283" t="str">
        <x:v>EFFICIENCY SNAPSHOT</x:v>
      </x:c>
      <x:c r="G19" s="283" t="str">
        <x:v>EFFICIENCY SNAPSHOT</x:v>
      </x:c>
      <x:c r="H19" s="283" t="str">
        <x:v>EFFICIENCY SNAPSHOT</x:v>
      </x:c>
      <x:c r="I19" s="283" t="str">
        <x:v>EFFICIENCY SNAPSHOT</x:v>
      </x:c>
      <x:c r="J19" s="283" t="str">
        <x:v>EFFICIENCY SNAPSHOT</x:v>
      </x:c>
      <x:c r="K19" s="283" t="str">
        <x:v>EFFICIENCY SNAPSHOT</x:v>
      </x:c>
      <x:c r="L19" s="283" t="str">
        <x:v>EFFICIENCY SNAPSHOT</x:v>
      </x:c>
      <x:c r="M19" s="283" t="str">
        <x:v>EFFICIENCY SNAPSHOT</x:v>
      </x:c>
    </x:row>
    <x:row r="20" ht="32" customHeight="1">
      <x:c r="A20" s="278" t="str">
        <x:v>Metric</x:v>
      </x:c>
      <x:c r="B20" s="279" t="str">
        <x:v>Result</x:v>
      </x:c>
      <x:c r="C20" s="279" t="str">
        <x:v>Unit</x:v>
      </x:c>
      <x:c r="D20" s="280" t="str">
        <x:v>Calculation</x:v>
      </x:c>
      <x:c r="E20" s="258"/>
      <x:c r="F20" s="258"/>
      <x:c r="G20" s="258"/>
      <x:c r="H20" s="258"/>
      <x:c r="I20" s="258"/>
      <x:c r="J20" s="258"/>
      <x:c r="K20" s="258"/>
      <x:c r="L20" s="258"/>
      <x:c r="M20" s="258"/>
    </x:row>
    <x:row r="21">
      <x:c r="A21" s="31" t="str">
        <x:v>Cost / qualified conversation</x:v>
      </x:c>
      <x:c r="B21" s="301" t="n">
        <x:f>IFERROR('Staffing Capacity'!$B$13/E16,0)</x:f>
        <x:v>0</x:v>
      </x:c>
      <x:c r="C21" s="31" t="str">
        <x:v>USD</x:v>
      </x:c>
      <x:c r="D21" s="31" t="str">
        <x:v>Launch activation spend / qualified conversations</x:v>
      </x:c>
      <x:c r="E21" s="258"/>
      <x:c r="F21" s="258"/>
      <x:c r="G21" s="258"/>
      <x:c r="H21" s="258"/>
      <x:c r="I21" s="258"/>
      <x:c r="J21" s="258"/>
      <x:c r="K21" s="258"/>
      <x:c r="L21" s="258"/>
      <x:c r="M21" s="258"/>
    </x:row>
    <x:row r="22">
      <x:c r="A22" s="32" t="str">
        <x:v>Cost / owned next step</x:v>
      </x:c>
      <x:c r="B22" s="301" t="n">
        <x:f>IFERROR('Staffing Capacity'!$B$13/F16,0)</x:f>
        <x:v>0</x:v>
      </x:c>
      <x:c r="C22" s="32" t="str">
        <x:v>USD</x:v>
      </x:c>
      <x:c r="D22" s="32" t="str">
        <x:v>Launch activation spend / owned next steps</x:v>
      </x:c>
      <x:c r="E22" s="258"/>
      <x:c r="F22" s="258"/>
      <x:c r="G22" s="258"/>
      <x:c r="H22" s="258"/>
      <x:c r="I22" s="258"/>
      <x:c r="J22" s="258"/>
      <x:c r="K22" s="258"/>
      <x:c r="L22" s="258"/>
      <x:c r="M22" s="258"/>
    </x:row>
    <x:row r="23">
      <x:c r="A23" s="32" t="str">
        <x:v>SLA completion rate</x:v>
      </x:c>
      <x:c r="B23" s="314" t="n">
        <x:f>IFERROR(G16/F16,0)</x:f>
        <x:v>0</x:v>
      </x:c>
      <x:c r="C23" s="32" t="str">
        <x:v>%</x:v>
      </x:c>
      <x:c r="D23" s="32" t="str">
        <x:v>SLA completed / owned next steps</x:v>
      </x:c>
      <x:c r="E23" s="258"/>
      <x:c r="F23" s="258"/>
      <x:c r="G23" s="258"/>
      <x:c r="H23" s="258"/>
      <x:c r="I23" s="258"/>
      <x:c r="J23" s="258"/>
      <x:c r="K23" s="258"/>
      <x:c r="L23" s="258"/>
      <x:c r="M23" s="258"/>
    </x:row>
    <x:row r="24">
      <x:c r="A24" s="258"/>
      <x:c r="B24" s="258"/>
      <x:c r="C24" s="258"/>
      <x:c r="D24" s="258"/>
      <x:c r="E24" s="258"/>
      <x:c r="F24" s="258"/>
      <x:c r="G24" s="258"/>
      <x:c r="H24" s="258"/>
      <x:c r="I24" s="258"/>
      <x:c r="J24" s="258"/>
      <x:c r="K24" s="258"/>
      <x:c r="L24" s="258"/>
      <x:c r="M24" s="258"/>
    </x:row>
    <x:row r="25">
      <x:c r="A25" s="258"/>
      <x:c r="B25" s="258"/>
      <x:c r="C25" s="258"/>
      <x:c r="D25" s="258"/>
      <x:c r="E25" s="258"/>
      <x:c r="F25" s="258"/>
      <x:c r="G25" s="258"/>
      <x:c r="H25" s="258"/>
      <x:c r="I25" s="258"/>
      <x:c r="J25" s="258"/>
      <x:c r="K25" s="258"/>
      <x:c r="L25" s="258"/>
      <x:c r="M25" s="258"/>
    </x:row>
    <x:row r="26">
      <x:c r="A26" s="258"/>
      <x:c r="B26" s="258"/>
      <x:c r="C26" s="258"/>
      <x:c r="D26" s="258"/>
      <x:c r="E26" s="258"/>
      <x:c r="F26" s="258"/>
      <x:c r="G26" s="258"/>
      <x:c r="H26" s="258"/>
      <x:c r="I26" s="258"/>
      <x:c r="J26" s="258"/>
      <x:c r="K26" s="258"/>
      <x:c r="L26" s="258"/>
      <x:c r="M26" s="258"/>
    </x:row>
    <x:row r="27">
      <x:c r="A27" s="258"/>
      <x:c r="B27" s="258"/>
      <x:c r="C27" s="258"/>
      <x:c r="D27" s="258"/>
      <x:c r="E27" s="258"/>
      <x:c r="F27" s="258"/>
      <x:c r="G27" s="258"/>
      <x:c r="H27" s="258"/>
      <x:c r="I27" s="258"/>
      <x:c r="J27" s="258"/>
      <x:c r="K27" s="258"/>
      <x:c r="L27" s="258"/>
      <x:c r="M27" s="258"/>
    </x:row>
    <x:row r="28">
      <x:c r="A28" s="258"/>
      <x:c r="B28" s="258"/>
      <x:c r="C28" s="258"/>
      <x:c r="D28" s="258"/>
      <x:c r="E28" s="258"/>
      <x:c r="F28" s="258"/>
      <x:c r="G28" s="258"/>
      <x:c r="H28" s="258"/>
      <x:c r="I28" s="258"/>
      <x:c r="J28" s="258"/>
      <x:c r="K28" s="258"/>
      <x:c r="L28" s="258"/>
      <x:c r="M28" s="258"/>
    </x:row>
  </x:sheetData>
  <x:mergeCells>
    <x:mergeCell ref="A1:M2"/>
    <x:mergeCell ref="A3:M3"/>
    <x:mergeCell ref="A4:M4"/>
    <x:mergeCell ref="A19:M19"/>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 min="3" max="3" width="19" hidden="0" customWidth="1"/>
    <x:col min="4" max="4" width="28" hidden="0" customWidth="1"/>
    <x:col min="5" max="5" width="20" hidden="0" customWidth="1"/>
    <x:col min="6" max="6" width="21" hidden="0" customWidth="1"/>
    <x:col min="7" max="7" width="74" hidden="0" customWidth="1"/>
    <x:col min="8" max="8" width="18" hidden="0" customWidth="1"/>
  </x:cols>
  <x:sheetData>
    <x:row r="1" ht="24" customHeight="1">
      <x:c r="A1" s="255" t="str">
        <x:v>08 / CAMPAIGN LINK BUILDER</x:v>
      </x:c>
      <x:c r="B1" s="255"/>
      <x:c r="C1" s="255"/>
      <x:c r="D1" s="255"/>
      <x:c r="E1" s="255"/>
      <x:c r="F1" s="255"/>
      <x:c r="G1" s="255"/>
      <x:c r="H1" s="255"/>
    </x:row>
    <x:row r="2" ht="24" customHeight="1">
      <x:c r="A2" s="255"/>
      <x:c r="B2" s="255"/>
      <x:c r="C2" s="255"/>
      <x:c r="D2" s="255"/>
      <x:c r="E2" s="255"/>
      <x:c r="F2" s="255"/>
      <x:c r="G2" s="255"/>
      <x:c r="H2" s="255"/>
    </x:row>
    <x:row r="3">
      <x:c r="A3" s="256" t="str">
        <x:v>Create consistent, auditable campaign URLs. Use lowercase values with underscores; never put personal data or confidential product information in query parameters.</x:v>
      </x:c>
      <x:c r="B3" s="256"/>
      <x:c r="C3" s="256"/>
      <x:c r="D3" s="256"/>
      <x:c r="E3" s="256"/>
      <x:c r="F3" s="256"/>
      <x:c r="G3" s="256"/>
      <x:c r="H3" s="256"/>
    </x:row>
    <x:row r="4">
      <x:c r="A4" s="258" t="str">
        <x:v>Canonical base URL</x:v>
      </x:c>
      <x:c r="B4" s="154" t="str">
        <x:v>https://purpleexhibits.com/kbis-2027-product-launch-marketing-playbook/</x:v>
      </x:c>
      <x:c r="C4" s="155"/>
      <x:c r="D4" s="155"/>
      <x:c r="E4" s="155"/>
      <x:c r="F4" s="155"/>
      <x:c r="G4" s="155"/>
      <x:c r="H4" s="156"/>
    </x:row>
    <x:row r="5">
      <x:c r="A5" s="258" t="str">
        <x:v>Campaign name</x:v>
      </x:c>
      <x:c r="B5" s="154" t="str">
        <x:v>kbis_2027_product_launch</x:v>
      </x:c>
      <x:c r="C5" s="155"/>
      <x:c r="D5" s="156"/>
      <x:c r="E5" s="258" t="str">
        <x:v>Base URL QC</x:v>
      </x:c>
      <x:c r="F5" s="315" t="str">
        <x:f>IF(OR(LEFT(B4,7)="http://",LEFT(B4,8)="https://"),"VALID","FIX BASE URL")</x:f>
        <x:v>VALID</x:v>
      </x:c>
      <x:c r="G5" s="316"/>
      <x:c r="H5" s="317"/>
    </x:row>
    <x:row r="6">
      <x:c r="A6" s="258"/>
      <x:c r="B6" s="258"/>
      <x:c r="C6" s="258"/>
      <x:c r="D6" s="258"/>
      <x:c r="E6" s="258"/>
      <x:c r="F6" s="258"/>
      <x:c r="G6" s="258"/>
      <x:c r="H6" s="258"/>
    </x:row>
    <x:row r="7" ht="32" customHeight="1">
      <x:c r="A7" s="278" t="str">
        <x:v>Channel</x:v>
      </x:c>
      <x:c r="B7" s="279" t="str">
        <x:v>utm_source</x:v>
      </x:c>
      <x:c r="C7" s="279" t="str">
        <x:v>utm_medium</x:v>
      </x:c>
      <x:c r="D7" s="279" t="str">
        <x:v>utm_content</x:v>
      </x:c>
      <x:c r="E7" s="279" t="str">
        <x:v>utm_term</x:v>
      </x:c>
      <x:c r="F7" s="279" t="str">
        <x:v>Owner</x:v>
      </x:c>
      <x:c r="G7" s="279" t="str">
        <x:v>Generated destination URL</x:v>
      </x:c>
      <x:c r="H7" s="280" t="str">
        <x:v>QC</x:v>
      </x:c>
    </x:row>
    <x:row r="8" ht="58" customHeight="1">
      <x:c r="A8" s="35" t="str">
        <x:v>Email newsletter</x:v>
      </x:c>
      <x:c r="B8" s="36" t="str">
        <x:v>house_email</x:v>
      </x:c>
      <x:c r="C8" s="36" t="str">
        <x:v>email</x:v>
      </x:c>
      <x:c r="D8" s="36" t="str">
        <x:v>launch_guide</x:v>
      </x:c>
      <x:c r="E8" s="36" t="str"/>
      <x:c r="F8" s="37" t="str">
        <x:v>Marketing</x:v>
      </x:c>
      <x:c r="G8" s="318" t="str">
        <x:f>$B$4&amp;IF(ISNUMBER(SEARCH("?",$B$4)),"&amp;","?")&amp;"utm_source="&amp;LOWER(SUBSTITUTE(B8," ","_"))&amp;"&amp;utm_medium="&amp;LOWER(SUBSTITUTE(C8," ","_"))&amp;"&amp;utm_campaign="&amp;LOWER(SUBSTITUTE($B$5," ","_"))&amp;"&amp;utm_content="&amp;LOWER(SUBSTITUTE(D8," ","_"))&amp;IF(E8="","","&amp;utm_term="&amp;LOWER(SUBSTITUTE(E8," ","_")))</x:f>
        <x:v>https://purpleexhibits.com/kbis-2027-product-launch-marketing-playbook/?utm_source=house_email&amp;utm_medium=email&amp;utm_campaign=kbis_2027_product_launch&amp;utm_content=launch_guide</x:v>
      </x:c>
      <x:c r="H8" s="319" t="str">
        <x:f>IF(OR(B8="",C8="",D8=""),"MISSING","READY")</x:f>
        <x:v>READY</x:v>
      </x:c>
    </x:row>
    <x:row r="9" ht="58" customHeight="1">
      <x:c r="A9" s="38" t="str">
        <x:v>LinkedIn organic</x:v>
      </x:c>
      <x:c r="B9" s="34" t="str">
        <x:v>linkedin</x:v>
      </x:c>
      <x:c r="C9" s="34" t="str">
        <x:v>organic_social</x:v>
      </x:c>
      <x:c r="D9" s="34" t="str">
        <x:v>framework_post</x:v>
      </x:c>
      <x:c r="E9" s="34" t="str"/>
      <x:c r="F9" s="39" t="str">
        <x:v>Social lead</x:v>
      </x:c>
      <x:c r="G9" s="318" t="str">
        <x:f>$B$4&amp;IF(ISNUMBER(SEARCH("?",$B$4)),"&amp;","?")&amp;"utm_source="&amp;LOWER(SUBSTITUTE(B9," ","_"))&amp;"&amp;utm_medium="&amp;LOWER(SUBSTITUTE(C9," ","_"))&amp;"&amp;utm_campaign="&amp;LOWER(SUBSTITUTE($B$5," ","_"))&amp;"&amp;utm_content="&amp;LOWER(SUBSTITUTE(D9," ","_"))&amp;IF(E9="","","&amp;utm_term="&amp;LOWER(SUBSTITUTE(E9," ","_")))</x:f>
        <x:v>https://purpleexhibits.com/kbis-2027-product-launch-marketing-playbook/?utm_source=linkedin&amp;utm_medium=organic_social&amp;utm_campaign=kbis_2027_product_launch&amp;utm_content=framework_post</x:v>
      </x:c>
      <x:c r="H9" s="319" t="str">
        <x:f>IF(OR(B9="",C9="",D9=""),"MISSING","READY")</x:f>
        <x:v>READY</x:v>
      </x:c>
    </x:row>
    <x:row r="10" ht="58" customHeight="1">
      <x:c r="A10" s="38" t="str">
        <x:v>KBIS directory</x:v>
      </x:c>
      <x:c r="B10" s="34" t="str">
        <x:v>kbis_directory</x:v>
      </x:c>
      <x:c r="C10" s="34" t="str">
        <x:v>referral</x:v>
      </x:c>
      <x:c r="D10" s="34" t="str">
        <x:v>exhibitor_profile</x:v>
      </x:c>
      <x:c r="E10" s="34" t="str"/>
      <x:c r="F10" s="39" t="str">
        <x:v>Show marketing</x:v>
      </x:c>
      <x:c r="G10" s="318" t="str">
        <x:f>$B$4&amp;IF(ISNUMBER(SEARCH("?",$B$4)),"&amp;","?")&amp;"utm_source="&amp;LOWER(SUBSTITUTE(B10," ","_"))&amp;"&amp;utm_medium="&amp;LOWER(SUBSTITUTE(C10," ","_"))&amp;"&amp;utm_campaign="&amp;LOWER(SUBSTITUTE($B$5," ","_"))&amp;"&amp;utm_content="&amp;LOWER(SUBSTITUTE(D10," ","_"))&amp;IF(E10="","","&amp;utm_term="&amp;LOWER(SUBSTITUTE(E10," ","_")))</x:f>
        <x:v>https://purpleexhibits.com/kbis-2027-product-launch-marketing-playbook/?utm_source=kbis_directory&amp;utm_medium=referral&amp;utm_campaign=kbis_2027_product_launch&amp;utm_content=exhibitor_profile</x:v>
      </x:c>
      <x:c r="H10" s="319" t="str">
        <x:f>IF(OR(B10="",C10="",D10=""),"MISSING","READY")</x:f>
        <x:v>READY</x:v>
      </x:c>
    </x:row>
    <x:row r="11" ht="58" customHeight="1">
      <x:c r="A11" s="38" t="str">
        <x:v>Partner resource</x:v>
      </x:c>
      <x:c r="B11" s="34" t="str">
        <x:v>partner_name</x:v>
      </x:c>
      <x:c r="C11" s="34" t="str">
        <x:v>referral</x:v>
      </x:c>
      <x:c r="D11" s="34" t="str">
        <x:v>launch_resource</x:v>
      </x:c>
      <x:c r="E11" s="34" t="str"/>
      <x:c r="F11" s="39" t="str">
        <x:v>Partnerships</x:v>
      </x:c>
      <x:c r="G11" s="318" t="str">
        <x:f>$B$4&amp;IF(ISNUMBER(SEARCH("?",$B$4)),"&amp;","?")&amp;"utm_source="&amp;LOWER(SUBSTITUTE(B11," ","_"))&amp;"&amp;utm_medium="&amp;LOWER(SUBSTITUTE(C11," ","_"))&amp;"&amp;utm_campaign="&amp;LOWER(SUBSTITUTE($B$5," ","_"))&amp;"&amp;utm_content="&amp;LOWER(SUBSTITUTE(D11," ","_"))&amp;IF(E11="","","&amp;utm_term="&amp;LOWER(SUBSTITUTE(E11," ","_")))</x:f>
        <x:v>https://purpleexhibits.com/kbis-2027-product-launch-marketing-playbook/?utm_source=partner_name&amp;utm_medium=referral&amp;utm_campaign=kbis_2027_product_launch&amp;utm_content=launch_resource</x:v>
      </x:c>
      <x:c r="H11" s="319" t="str">
        <x:f>IF(OR(B11="",C11="",D11=""),"MISSING","READY")</x:f>
        <x:v>READY</x:v>
      </x:c>
    </x:row>
    <x:row r="12" ht="58" customHeight="1">
      <x:c r="A12" s="38" t="str">
        <x:v>PR / editorial</x:v>
      </x:c>
      <x:c r="B12" s="34" t="str">
        <x:v>publication_name</x:v>
      </x:c>
      <x:c r="C12" s="34" t="str">
        <x:v>referral</x:v>
      </x:c>
      <x:c r="D12" s="34" t="str">
        <x:v>earned_citation</x:v>
      </x:c>
      <x:c r="E12" s="34" t="str"/>
      <x:c r="F12" s="39" t="str">
        <x:v>PR lead</x:v>
      </x:c>
      <x:c r="G12" s="318" t="str">
        <x:f>$B$4&amp;IF(ISNUMBER(SEARCH("?",$B$4)),"&amp;","?")&amp;"utm_source="&amp;LOWER(SUBSTITUTE(B12," ","_"))&amp;"&amp;utm_medium="&amp;LOWER(SUBSTITUTE(C12," ","_"))&amp;"&amp;utm_campaign="&amp;LOWER(SUBSTITUTE($B$5," ","_"))&amp;"&amp;utm_content="&amp;LOWER(SUBSTITUTE(D12," ","_"))&amp;IF(E12="","","&amp;utm_term="&amp;LOWER(SUBSTITUTE(E12," ","_")))</x:f>
        <x:v>https://purpleexhibits.com/kbis-2027-product-launch-marketing-playbook/?utm_source=publication_name&amp;utm_medium=referral&amp;utm_campaign=kbis_2027_product_launch&amp;utm_content=earned_citation</x:v>
      </x:c>
      <x:c r="H12" s="319" t="str">
        <x:f>IF(OR(B12="",C12="",D12=""),"MISSING","READY")</x:f>
        <x:v>READY</x:v>
      </x:c>
    </x:row>
    <x:row r="13" ht="58" customHeight="1">
      <x:c r="A13" s="38" t="str">
        <x:v>Booth QR</x:v>
      </x:c>
      <x:c r="B13" s="34" t="str">
        <x:v>kbis_booth</x:v>
      </x:c>
      <x:c r="C13" s="34" t="str">
        <x:v>qr</x:v>
      </x:c>
      <x:c r="D13" s="34" t="str">
        <x:v>launch_control_sheet</x:v>
      </x:c>
      <x:c r="E13" s="34" t="str"/>
      <x:c r="F13" s="39" t="str">
        <x:v>Show lead</x:v>
      </x:c>
      <x:c r="G13" s="318" t="str">
        <x:f>$B$4&amp;IF(ISNUMBER(SEARCH("?",$B$4)),"&amp;","?")&amp;"utm_source="&amp;LOWER(SUBSTITUTE(B13," ","_"))&amp;"&amp;utm_medium="&amp;LOWER(SUBSTITUTE(C13," ","_"))&amp;"&amp;utm_campaign="&amp;LOWER(SUBSTITUTE($B$5," ","_"))&amp;"&amp;utm_content="&amp;LOWER(SUBSTITUTE(D13," ","_"))&amp;IF(E13="","","&amp;utm_term="&amp;LOWER(SUBSTITUTE(E13," ","_")))</x:f>
        <x:v>https://purpleexhibits.com/kbis-2027-product-launch-marketing-playbook/?utm_source=kbis_booth&amp;utm_medium=qr&amp;utm_campaign=kbis_2027_product_launch&amp;utm_content=launch_control_sheet</x:v>
      </x:c>
      <x:c r="H13" s="319" t="str">
        <x:f>IF(OR(B13="",C13="",D13=""),"MISSING","READY")</x:f>
        <x:v>READY</x:v>
      </x:c>
    </x:row>
    <x:row r="14" ht="58" customHeight="1">
      <x:c r="A14" s="38" t="str">
        <x:v>Sales follow-up</x:v>
      </x:c>
      <x:c r="B14" s="34" t="str">
        <x:v>sales_team</x:v>
      </x:c>
      <x:c r="C14" s="34" t="str">
        <x:v>email</x:v>
      </x:c>
      <x:c r="D14" s="34" t="str">
        <x:v>post_show_followup</x:v>
      </x:c>
      <x:c r="E14" s="34" t="str"/>
      <x:c r="F14" s="39" t="str">
        <x:v>Sales operations</x:v>
      </x:c>
      <x:c r="G14" s="318" t="str">
        <x:f>$B$4&amp;IF(ISNUMBER(SEARCH("?",$B$4)),"&amp;","?")&amp;"utm_source="&amp;LOWER(SUBSTITUTE(B14," ","_"))&amp;"&amp;utm_medium="&amp;LOWER(SUBSTITUTE(C14," ","_"))&amp;"&amp;utm_campaign="&amp;LOWER(SUBSTITUTE($B$5," ","_"))&amp;"&amp;utm_content="&amp;LOWER(SUBSTITUTE(D14," ","_"))&amp;IF(E14="","","&amp;utm_term="&amp;LOWER(SUBSTITUTE(E14," ","_")))</x:f>
        <x:v>https://purpleexhibits.com/kbis-2027-product-launch-marketing-playbook/?utm_source=sales_team&amp;utm_medium=email&amp;utm_campaign=kbis_2027_product_launch&amp;utm_content=post_show_followup</x:v>
      </x:c>
      <x:c r="H14" s="319" t="str">
        <x:f>IF(OR(B14="",C14="",D14=""),"MISSING","READY")</x:f>
        <x:v>READY</x:v>
      </x:c>
    </x:row>
    <x:row r="15" ht="58" customHeight="1">
      <x:c r="A15" s="40" t="str">
        <x:v>Paid search</x:v>
      </x:c>
      <x:c r="B15" s="41" t="str">
        <x:v>google</x:v>
      </x:c>
      <x:c r="C15" s="41" t="str">
        <x:v>cpc</x:v>
      </x:c>
      <x:c r="D15" s="41" t="str">
        <x:v>launch_playbook</x:v>
      </x:c>
      <x:c r="E15" s="41" t="str">
        <x:v>product_launch_kbis</x:v>
      </x:c>
      <x:c r="F15" s="42" t="str">
        <x:v>Demand gen</x:v>
      </x:c>
      <x:c r="G15" s="318" t="str">
        <x:f>$B$4&amp;IF(ISNUMBER(SEARCH("?",$B$4)),"&amp;","?")&amp;"utm_source="&amp;LOWER(SUBSTITUTE(B15," ","_"))&amp;"&amp;utm_medium="&amp;LOWER(SUBSTITUTE(C15," ","_"))&amp;"&amp;utm_campaign="&amp;LOWER(SUBSTITUTE($B$5," ","_"))&amp;"&amp;utm_content="&amp;LOWER(SUBSTITUTE(D15," ","_"))&amp;IF(E15="","","&amp;utm_term="&amp;LOWER(SUBSTITUTE(E15," ","_")))</x:f>
        <x:v>https://purpleexhibits.com/kbis-2027-product-launch-marketing-playbook/?utm_source=google&amp;utm_medium=cpc&amp;utm_campaign=kbis_2027_product_launch&amp;utm_content=launch_playbook&amp;utm_term=product_launch_kbis</x:v>
      </x:c>
      <x:c r="H15" s="319" t="str">
        <x:f>IF(OR(B15="",C15="",D15=""),"MISSING","READY")</x:f>
        <x:v>READY</x:v>
      </x:c>
    </x:row>
    <x:row r="16">
      <x:c r="A16" s="258"/>
      <x:c r="B16" s="258"/>
      <x:c r="C16" s="258"/>
      <x:c r="D16" s="258"/>
      <x:c r="E16" s="258"/>
      <x:c r="F16" s="258"/>
      <x:c r="G16" s="258"/>
      <x:c r="H16" s="258"/>
    </x:row>
    <x:row r="17">
      <x:c r="A17" s="258"/>
      <x:c r="B17" s="258"/>
      <x:c r="C17" s="258"/>
      <x:c r="D17" s="258"/>
      <x:c r="E17" s="258"/>
      <x:c r="F17" s="258"/>
      <x:c r="G17" s="258"/>
      <x:c r="H17" s="258"/>
    </x:row>
    <x:row r="18">
      <x:c r="A18" s="288" t="str">
        <x:v>Governance: UTM parameters help attribute your own campaign activity; they do not create ranking value. For editorial backlinks, let the publisher choose natural anchor text and link to the canonical guide when it genuinely supports the reader. Never append personal data, email addresses, lead IDs or confidential claims to a URL.</x:v>
      </x:c>
      <x:c r="B18" s="288"/>
      <x:c r="C18" s="288"/>
      <x:c r="D18" s="288"/>
      <x:c r="E18" s="288"/>
      <x:c r="F18" s="288"/>
      <x:c r="G18" s="288"/>
      <x:c r="H18" s="288"/>
    </x:row>
    <x:row r="19">
      <x:c r="A19" s="288"/>
      <x:c r="B19" s="288"/>
      <x:c r="C19" s="288"/>
      <x:c r="D19" s="288"/>
      <x:c r="E19" s="288"/>
      <x:c r="F19" s="288"/>
      <x:c r="G19" s="288"/>
      <x:c r="H19" s="288"/>
    </x:row>
    <x:row r="20">
      <x:c r="A20" s="288"/>
      <x:c r="B20" s="288"/>
      <x:c r="C20" s="288"/>
      <x:c r="D20" s="288"/>
      <x:c r="E20" s="288"/>
      <x:c r="F20" s="288"/>
      <x:c r="G20" s="288"/>
      <x:c r="H20" s="288"/>
    </x:row>
    <x:row r="21">
      <x:c r="A21" s="258"/>
      <x:c r="B21" s="258"/>
      <x:c r="C21" s="258"/>
      <x:c r="D21" s="258"/>
      <x:c r="E21" s="258"/>
      <x:c r="F21" s="258"/>
      <x:c r="G21" s="258"/>
      <x:c r="H21" s="258"/>
    </x:row>
    <x:row r="22">
      <x:c r="A22" s="258"/>
      <x:c r="B22" s="258"/>
      <x:c r="C22" s="258"/>
      <x:c r="D22" s="258"/>
      <x:c r="E22" s="258"/>
      <x:c r="F22" s="258"/>
      <x:c r="G22" s="258"/>
      <x:c r="H22" s="258"/>
    </x:row>
    <x:row r="23">
      <x:c r="A23" s="258"/>
      <x:c r="B23" s="258"/>
      <x:c r="C23" s="258"/>
      <x:c r="D23" s="258"/>
      <x:c r="E23" s="258"/>
      <x:c r="F23" s="258"/>
      <x:c r="G23" s="258"/>
      <x:c r="H23" s="258"/>
    </x:row>
    <x:row r="24">
      <x:c r="A24" s="258"/>
      <x:c r="B24" s="258"/>
      <x:c r="C24" s="258"/>
      <x:c r="D24" s="258"/>
      <x:c r="E24" s="258"/>
      <x:c r="F24" s="258"/>
      <x:c r="G24" s="258"/>
      <x:c r="H24" s="258"/>
    </x:row>
    <x:row r="25">
      <x:c r="A25" s="258"/>
      <x:c r="B25" s="258"/>
      <x:c r="C25" s="258"/>
      <x:c r="D25" s="258"/>
      <x:c r="E25" s="258"/>
      <x:c r="F25" s="258"/>
      <x:c r="G25" s="258"/>
      <x:c r="H25" s="258"/>
    </x:row>
    <x:row r="26">
      <x:c r="A26" s="258"/>
      <x:c r="B26" s="258"/>
      <x:c r="C26" s="258"/>
      <x:c r="D26" s="258"/>
      <x:c r="E26" s="258"/>
      <x:c r="F26" s="258"/>
      <x:c r="G26" s="258"/>
      <x:c r="H26" s="258"/>
    </x:row>
    <x:row r="27">
      <x:c r="A27" s="258"/>
      <x:c r="B27" s="258"/>
      <x:c r="C27" s="258"/>
      <x:c r="D27" s="258"/>
      <x:c r="E27" s="258"/>
      <x:c r="F27" s="258"/>
      <x:c r="G27" s="258"/>
      <x:c r="H27" s="258"/>
    </x:row>
    <x:row r="28">
      <x:c r="A28" s="258"/>
      <x:c r="B28" s="258"/>
      <x:c r="C28" s="258"/>
      <x:c r="D28" s="258"/>
      <x:c r="E28" s="258"/>
      <x:c r="F28" s="258"/>
      <x:c r="G28" s="258"/>
      <x:c r="H28" s="258"/>
    </x:row>
    <x:row r="29">
      <x:c r="A29" s="258"/>
      <x:c r="B29" s="258"/>
      <x:c r="C29" s="258"/>
      <x:c r="D29" s="258"/>
      <x:c r="E29" s="258"/>
      <x:c r="F29" s="258"/>
      <x:c r="G29" s="258"/>
      <x:c r="H29" s="258"/>
    </x:row>
    <x:row r="30">
      <x:c r="A30" s="258"/>
      <x:c r="B30" s="258"/>
      <x:c r="C30" s="258"/>
      <x:c r="D30" s="258"/>
      <x:c r="E30" s="258"/>
      <x:c r="F30" s="258"/>
      <x:c r="G30" s="258"/>
      <x:c r="H30" s="258"/>
    </x:row>
  </x:sheetData>
  <x:mergeCells>
    <x:mergeCell ref="A1:H2"/>
    <x:mergeCell ref="A3:H3"/>
    <x:mergeCell ref="B4:H4"/>
    <x:mergeCell ref="B5:D5"/>
    <x:mergeCell ref="F5:H5"/>
    <x:mergeCell ref="A18:H20"/>
  </x:mergeCells>
  <x:conditionalFormatting sqref="H8:H15">
    <x:cfRule type="containsText" dxfId="15" priority="1" operator="containsText" text="READY"/>
    <x:cfRule type="containsText" dxfId="16" priority="2" operator="containsText" text="MISSING"/>
    <x:cfRule type="containsText" dxfId="17" priority="3" operator="containsText" text="Blocked"/>
  </x:conditionalFormatting>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22" hidden="0" customWidth="1"/>
    <x:col min="2" max="2" width="14" hidden="0" customWidth="1"/>
    <x:col min="3" max="3" width="30" hidden="0" customWidth="1"/>
    <x:col min="4" max="4" width="35" hidden="0" customWidth="1"/>
    <x:col min="5" max="5" width="42" hidden="0" customWidth="1"/>
    <x:col min="6" max="6" width="31" hidden="0" customWidth="1"/>
    <x:col min="7" max="7" width="28" hidden="0" customWidth="1"/>
    <x:col min="8" max="8" width="16" hidden="0" customWidth="1"/>
    <x:col min="9" max="9" width="18" hidden="0" customWidth="1"/>
    <x:col min="10" max="10" width="38" hidden="0" customWidth="1"/>
    <x:col min="11" max="11" width="36" hidden="0" customWidth="1"/>
  </x:cols>
  <x:sheetData>
    <x:row r="1" ht="24" customHeight="1">
      <x:c r="A1" s="255" t="str">
        <x:v>09 / EARNED LINK CAMPAIGN</x:v>
      </x:c>
      <x:c r="B1" s="255"/>
      <x:c r="C1" s="255"/>
      <x:c r="D1" s="255"/>
      <x:c r="E1" s="255"/>
      <x:c r="F1" s="255"/>
      <x:c r="G1" s="255"/>
      <x:c r="H1" s="255"/>
      <x:c r="I1" s="255"/>
      <x:c r="J1" s="255"/>
      <x:c r="K1" s="255"/>
    </x:row>
    <x:row r="2" ht="24" customHeight="1">
      <x:c r="A2" s="255"/>
      <x:c r="B2" s="255"/>
      <x:c r="C2" s="255"/>
      <x:c r="D2" s="255"/>
      <x:c r="E2" s="255"/>
      <x:c r="F2" s="255"/>
      <x:c r="G2" s="255"/>
      <x:c r="H2" s="255"/>
      <x:c r="I2" s="255"/>
      <x:c r="J2" s="255"/>
      <x:c r="K2" s="255"/>
    </x:row>
    <x:row r="3">
      <x:c r="A3" s="256" t="str">
        <x:v>A relevance-first outreach register. Editorial citations must be earned; do not buy links, automate mass outreach or require exact-match anchor text.</x:v>
      </x:c>
      <x:c r="B3" s="256"/>
      <x:c r="C3" s="256"/>
      <x:c r="D3" s="256"/>
      <x:c r="E3" s="256"/>
      <x:c r="F3" s="256"/>
      <x:c r="G3" s="256"/>
      <x:c r="H3" s="256"/>
      <x:c r="I3" s="256"/>
      <x:c r="J3" s="256"/>
      <x:c r="K3" s="256"/>
    </x:row>
    <x:row r="4">
      <x:c r="A4" s="257" t="str">
        <x:v>QUALITY TEST: Would this resource still deserve the citation if search engines ignored the link? If not, improve the resource or skip the outreach.</x:v>
      </x:c>
      <x:c r="B4" s="257"/>
      <x:c r="C4" s="257"/>
      <x:c r="D4" s="257"/>
      <x:c r="E4" s="257"/>
      <x:c r="F4" s="257"/>
      <x:c r="G4" s="257"/>
      <x:c r="H4" s="257"/>
      <x:c r="I4" s="257"/>
      <x:c r="J4" s="257"/>
      <x:c r="K4" s="257"/>
    </x:row>
    <x:row r="5">
      <x:c r="A5" s="258"/>
      <x:c r="B5" s="258"/>
      <x:c r="C5" s="258"/>
      <x:c r="D5" s="258"/>
      <x:c r="E5" s="258"/>
      <x:c r="F5" s="258"/>
      <x:c r="G5" s="258"/>
      <x:c r="H5" s="258"/>
      <x:c r="I5" s="258"/>
      <x:c r="J5" s="258"/>
      <x:c r="K5" s="258"/>
    </x:row>
    <x:row r="6" ht="32" customHeight="1">
      <x:c r="A6" s="278" t="str">
        <x:v>Target type</x:v>
      </x:c>
      <x:c r="B6" s="279" t="str">
        <x:v>Priority</x:v>
      </x:c>
      <x:c r="C6" s="279" t="str">
        <x:v>Exact publication / domain</x:v>
      </x:c>
      <x:c r="D6" s="279" t="str">
        <x:v>Audience fit</x:v>
      </x:c>
      <x:c r="E6" s="279" t="str">
        <x:v>Resource or story angle</x:v>
      </x:c>
      <x:c r="F6" s="279" t="str">
        <x:v>Evidence / asset offered</x:v>
      </x:c>
      <x:c r="G6" s="279" t="str">
        <x:v>Contact / official route</x:v>
      </x:c>
      <x:c r="H6" s="279" t="str">
        <x:v>Status</x:v>
      </x:c>
      <x:c r="I6" s="279" t="str">
        <x:v>Next action</x:v>
      </x:c>
      <x:c r="J6" s="279" t="str">
        <x:v>Earned URL</x:v>
      </x:c>
      <x:c r="K6" s="280" t="str">
        <x:v>Notes / outcome</x:v>
      </x:c>
    </x:row>
    <x:row r="7" ht="58" customHeight="1">
      <x:c r="A7" s="49" t="str">
        <x:v>Official exhibitor resource</x:v>
      </x:c>
      <x:c r="B7" s="43" t="str">
        <x:v>High</x:v>
      </x:c>
      <x:c r="C7" s="36" t="str"/>
      <x:c r="D7" s="36" t="str"/>
      <x:c r="E7" s="36" t="str"/>
      <x:c r="F7" s="36" t="str">
        <x:v>Framework, workbook or approved project evidence</x:v>
      </x:c>
      <x:c r="G7" s="36" t="str"/>
      <x:c r="H7" s="43" t="str">
        <x:v>Not Started</x:v>
      </x:c>
      <x:c r="I7" s="46"/>
      <x:c r="J7" s="36" t="str"/>
      <x:c r="K7" s="37" t="str"/>
    </x:row>
    <x:row r="8" ht="58" customHeight="1">
      <x:c r="A8" s="50" t="str">
        <x:v>Kitchen + bath trade media</x:v>
      </x:c>
      <x:c r="B8" s="44" t="str">
        <x:v>High</x:v>
      </x:c>
      <x:c r="C8" s="34" t="str"/>
      <x:c r="D8" s="34" t="str"/>
      <x:c r="E8" s="34" t="str"/>
      <x:c r="F8" s="34" t="str">
        <x:v>Framework, workbook or approved project evidence</x:v>
      </x:c>
      <x:c r="G8" s="34" t="str"/>
      <x:c r="H8" s="44" t="str">
        <x:v>Not Started</x:v>
      </x:c>
      <x:c r="I8" s="47"/>
      <x:c r="J8" s="34" t="str"/>
      <x:c r="K8" s="39" t="str"/>
    </x:row>
    <x:row r="9" ht="58" customHeight="1">
      <x:c r="A9" s="50" t="str">
        <x:v>Industry association</x:v>
      </x:c>
      <x:c r="B9" s="44" t="str">
        <x:v>High</x:v>
      </x:c>
      <x:c r="C9" s="34" t="str"/>
      <x:c r="D9" s="34" t="str"/>
      <x:c r="E9" s="34" t="str"/>
      <x:c r="F9" s="34" t="str">
        <x:v>Framework, workbook or approved project evidence</x:v>
      </x:c>
      <x:c r="G9" s="34" t="str"/>
      <x:c r="H9" s="44" t="str">
        <x:v>Not Started</x:v>
      </x:c>
      <x:c r="I9" s="47"/>
      <x:c r="J9" s="34" t="str"/>
      <x:c r="K9" s="39" t="str"/>
    </x:row>
    <x:row r="10" ht="58" customHeight="1">
      <x:c r="A10" s="50" t="str">
        <x:v>Dealer / distributor resource</x:v>
      </x:c>
      <x:c r="B10" s="44" t="str">
        <x:v>High</x:v>
      </x:c>
      <x:c r="C10" s="34" t="str"/>
      <x:c r="D10" s="34" t="str"/>
      <x:c r="E10" s="34" t="str"/>
      <x:c r="F10" s="34" t="str">
        <x:v>Framework, workbook or approved project evidence</x:v>
      </x:c>
      <x:c r="G10" s="34" t="str"/>
      <x:c r="H10" s="44" t="str">
        <x:v>Not Started</x:v>
      </x:c>
      <x:c r="I10" s="47"/>
      <x:c r="J10" s="34" t="str"/>
      <x:c r="K10" s="39" t="str"/>
    </x:row>
    <x:row r="11" ht="58" customHeight="1">
      <x:c r="A11" s="50" t="str">
        <x:v>Specifier resource library</x:v>
      </x:c>
      <x:c r="B11" s="44" t="str">
        <x:v>High</x:v>
      </x:c>
      <x:c r="C11" s="34" t="str"/>
      <x:c r="D11" s="34" t="str"/>
      <x:c r="E11" s="34" t="str"/>
      <x:c r="F11" s="34" t="str">
        <x:v>Framework, workbook or approved project evidence</x:v>
      </x:c>
      <x:c r="G11" s="34" t="str"/>
      <x:c r="H11" s="44" t="str">
        <x:v>Not Started</x:v>
      </x:c>
      <x:c r="I11" s="47"/>
      <x:c r="J11" s="34" t="str"/>
      <x:c r="K11" s="39" t="str"/>
    </x:row>
    <x:row r="12" ht="58" customHeight="1">
      <x:c r="A12" s="50" t="str">
        <x:v>Design publication</x:v>
      </x:c>
      <x:c r="B12" s="44" t="str">
        <x:v>Medium</x:v>
      </x:c>
      <x:c r="C12" s="34" t="str"/>
      <x:c r="D12" s="34" t="str"/>
      <x:c r="E12" s="34" t="str"/>
      <x:c r="F12" s="34" t="str">
        <x:v>Framework, workbook or approved project evidence</x:v>
      </x:c>
      <x:c r="G12" s="34" t="str"/>
      <x:c r="H12" s="44" t="str">
        <x:v>Not Started</x:v>
      </x:c>
      <x:c r="I12" s="47"/>
      <x:c r="J12" s="34" t="str"/>
      <x:c r="K12" s="39" t="str"/>
    </x:row>
    <x:row r="13" ht="58" customHeight="1">
      <x:c r="A13" s="50" t="str">
        <x:v>Product-category publication</x:v>
      </x:c>
      <x:c r="B13" s="44" t="str">
        <x:v>Medium</x:v>
      </x:c>
      <x:c r="C13" s="34" t="str"/>
      <x:c r="D13" s="34" t="str"/>
      <x:c r="E13" s="34" t="str"/>
      <x:c r="F13" s="34" t="str">
        <x:v>Framework, workbook or approved project evidence</x:v>
      </x:c>
      <x:c r="G13" s="34" t="str"/>
      <x:c r="H13" s="44" t="str">
        <x:v>Not Started</x:v>
      </x:c>
      <x:c r="I13" s="47"/>
      <x:c r="J13" s="34" t="str"/>
      <x:c r="K13" s="39" t="str"/>
    </x:row>
    <x:row r="14" ht="58" customHeight="1">
      <x:c r="A14" s="50" t="str">
        <x:v>Exhibitor partner</x:v>
      </x:c>
      <x:c r="B14" s="44" t="str">
        <x:v>Medium</x:v>
      </x:c>
      <x:c r="C14" s="34" t="str"/>
      <x:c r="D14" s="34" t="str"/>
      <x:c r="E14" s="34" t="str"/>
      <x:c r="F14" s="34" t="str">
        <x:v>Framework, workbook or approved project evidence</x:v>
      </x:c>
      <x:c r="G14" s="34" t="str"/>
      <x:c r="H14" s="44" t="str">
        <x:v>Not Started</x:v>
      </x:c>
      <x:c r="I14" s="47"/>
      <x:c r="J14" s="34" t="str"/>
      <x:c r="K14" s="39" t="str"/>
    </x:row>
    <x:row r="15" ht="58" customHeight="1">
      <x:c r="A15" s="50" t="str">
        <x:v>Speaker / session roundup</x:v>
      </x:c>
      <x:c r="B15" s="44" t="str">
        <x:v>Medium</x:v>
      </x:c>
      <x:c r="C15" s="34" t="str"/>
      <x:c r="D15" s="34" t="str"/>
      <x:c r="E15" s="34" t="str"/>
      <x:c r="F15" s="34" t="str">
        <x:v>Framework, workbook or approved project evidence</x:v>
      </x:c>
      <x:c r="G15" s="34" t="str"/>
      <x:c r="H15" s="44" t="str">
        <x:v>Not Started</x:v>
      </x:c>
      <x:c r="I15" s="47"/>
      <x:c r="J15" s="34" t="str"/>
      <x:c r="K15" s="39" t="str"/>
    </x:row>
    <x:row r="16" ht="58" customHeight="1">
      <x:c r="A16" s="50" t="str">
        <x:v>Launch or technology partner</x:v>
      </x:c>
      <x:c r="B16" s="44" t="str">
        <x:v>Medium</x:v>
      </x:c>
      <x:c r="C16" s="34" t="str"/>
      <x:c r="D16" s="34" t="str"/>
      <x:c r="E16" s="34" t="str"/>
      <x:c r="F16" s="34" t="str">
        <x:v>Framework, workbook or approved project evidence</x:v>
      </x:c>
      <x:c r="G16" s="34" t="str"/>
      <x:c r="H16" s="44" t="str">
        <x:v>Not Started</x:v>
      </x:c>
      <x:c r="I16" s="47"/>
      <x:c r="J16" s="34" t="str"/>
      <x:c r="K16" s="39" t="str"/>
    </x:row>
    <x:row r="17" ht="58" customHeight="1">
      <x:c r="A17" s="50" t="str">
        <x:v>Case-study collaborator</x:v>
      </x:c>
      <x:c r="B17" s="44" t="str">
        <x:v>Medium</x:v>
      </x:c>
      <x:c r="C17" s="34" t="str"/>
      <x:c r="D17" s="34" t="str"/>
      <x:c r="E17" s="34" t="str"/>
      <x:c r="F17" s="34" t="str">
        <x:v>Framework, workbook or approved project evidence</x:v>
      </x:c>
      <x:c r="G17" s="34" t="str"/>
      <x:c r="H17" s="44" t="str">
        <x:v>Not Started</x:v>
      </x:c>
      <x:c r="I17" s="47"/>
      <x:c r="J17" s="34" t="str"/>
      <x:c r="K17" s="39" t="str"/>
    </x:row>
    <x:row r="18" ht="58" customHeight="1">
      <x:c r="A18" s="50" t="str">
        <x:v>Local show-planning resource</x:v>
      </x:c>
      <x:c r="B18" s="44" t="str">
        <x:v>Low</x:v>
      </x:c>
      <x:c r="C18" s="34" t="str"/>
      <x:c r="D18" s="34" t="str"/>
      <x:c r="E18" s="34" t="str"/>
      <x:c r="F18" s="34" t="str">
        <x:v>Framework, workbook or approved project evidence</x:v>
      </x:c>
      <x:c r="G18" s="34" t="str"/>
      <x:c r="H18" s="44" t="str">
        <x:v>Not Started</x:v>
      </x:c>
      <x:c r="I18" s="47"/>
      <x:c r="J18" s="34" t="str"/>
      <x:c r="K18" s="39" t="str"/>
    </x:row>
    <x:row r="19" ht="58" customHeight="1">
      <x:c r="A19" s="50" t="str">
        <x:v>Existing client resource page</x:v>
      </x:c>
      <x:c r="B19" s="44" t="str">
        <x:v>Low</x:v>
      </x:c>
      <x:c r="C19" s="34" t="str"/>
      <x:c r="D19" s="34" t="str"/>
      <x:c r="E19" s="34" t="str"/>
      <x:c r="F19" s="34" t="str">
        <x:v>Framework, workbook or approved project evidence</x:v>
      </x:c>
      <x:c r="G19" s="34" t="str"/>
      <x:c r="H19" s="44" t="str">
        <x:v>Not Started</x:v>
      </x:c>
      <x:c r="I19" s="47"/>
      <x:c r="J19" s="34" t="str"/>
      <x:c r="K19" s="39" t="str"/>
    </x:row>
    <x:row r="20" ht="58" customHeight="1">
      <x:c r="A20" s="50" t="str">
        <x:v>Post-show results story</x:v>
      </x:c>
      <x:c r="B20" s="44" t="str">
        <x:v>Low</x:v>
      </x:c>
      <x:c r="C20" s="34" t="str"/>
      <x:c r="D20" s="34" t="str"/>
      <x:c r="E20" s="34" t="str"/>
      <x:c r="F20" s="34" t="str">
        <x:v>Framework, workbook or approved project evidence</x:v>
      </x:c>
      <x:c r="G20" s="34" t="str"/>
      <x:c r="H20" s="44" t="str">
        <x:v>Not Started</x:v>
      </x:c>
      <x:c r="I20" s="47"/>
      <x:c r="J20" s="34" t="str"/>
      <x:c r="K20" s="39" t="str"/>
    </x:row>
    <x:row r="21" ht="58" customHeight="1">
      <x:c r="A21" s="50" t="str">
        <x:v>Evergreen planning roundup</x:v>
      </x:c>
      <x:c r="B21" s="45" t="str">
        <x:v>Low</x:v>
      </x:c>
      <x:c r="C21" s="41" t="str"/>
      <x:c r="D21" s="41" t="str"/>
      <x:c r="E21" s="41" t="str"/>
      <x:c r="F21" s="41" t="str">
        <x:v>Framework, workbook or approved project evidence</x:v>
      </x:c>
      <x:c r="G21" s="41" t="str"/>
      <x:c r="H21" s="45" t="str">
        <x:v>Not Started</x:v>
      </x:c>
      <x:c r="I21" s="48"/>
      <x:c r="J21" s="41" t="str"/>
      <x:c r="K21" s="42" t="str"/>
    </x:row>
    <x:row r="22">
      <x:c r="A22" s="258"/>
      <x:c r="B22" s="258"/>
      <x:c r="C22" s="258"/>
      <x:c r="D22" s="258"/>
      <x:c r="E22" s="258"/>
      <x:c r="F22" s="258"/>
      <x:c r="G22" s="258"/>
      <x:c r="H22" s="258"/>
      <x:c r="I22" s="258"/>
      <x:c r="J22" s="258"/>
      <x:c r="K22" s="258"/>
    </x:row>
    <x:row r="23">
      <x:c r="A23" s="258"/>
      <x:c r="B23" s="258"/>
      <x:c r="C23" s="258"/>
      <x:c r="D23" s="258"/>
      <x:c r="E23" s="258"/>
      <x:c r="F23" s="258"/>
      <x:c r="G23" s="258"/>
      <x:c r="H23" s="258"/>
      <x:c r="I23" s="258"/>
      <x:c r="J23" s="258"/>
      <x:c r="K23" s="258"/>
    </x:row>
    <x:row r="24" ht="26" customHeight="1">
      <x:c r="A24" s="283" t="str">
        <x:v>CAMPAIGN HEALTH</x:v>
      </x:c>
      <x:c r="B24" s="283" t="str">
        <x:v>CAMPAIGN HEALTH</x:v>
      </x:c>
      <x:c r="C24" s="283" t="str">
        <x:v>CAMPAIGN HEALTH</x:v>
      </x:c>
      <x:c r="D24" s="283" t="str">
        <x:v>CAMPAIGN HEALTH</x:v>
      </x:c>
      <x:c r="E24" s="283" t="str">
        <x:v>CAMPAIGN HEALTH</x:v>
      </x:c>
      <x:c r="F24" s="283" t="str">
        <x:v>CAMPAIGN HEALTH</x:v>
      </x:c>
      <x:c r="G24" s="283" t="str">
        <x:v>CAMPAIGN HEALTH</x:v>
      </x:c>
      <x:c r="H24" s="283" t="str">
        <x:v>CAMPAIGN HEALTH</x:v>
      </x:c>
      <x:c r="I24" s="283" t="str">
        <x:v>CAMPAIGN HEALTH</x:v>
      </x:c>
      <x:c r="J24" s="283" t="str">
        <x:v>CAMPAIGN HEALTH</x:v>
      </x:c>
      <x:c r="K24" s="283" t="str">
        <x:v>CAMPAIGN HEALTH</x:v>
      </x:c>
    </x:row>
    <x:row r="25" ht="32" customHeight="1">
      <x:c r="A25" s="278" t="str">
        <x:v>Metric</x:v>
      </x:c>
      <x:c r="B25" s="279" t="str">
        <x:v>Result</x:v>
      </x:c>
      <x:c r="C25" s="279" t="str">
        <x:v>Definition</x:v>
      </x:c>
      <x:c r="D25" s="280" t="str">
        <x:v>Integrity check</x:v>
      </x:c>
      <x:c r="E25" s="258"/>
      <x:c r="F25" s="258"/>
      <x:c r="G25" s="258"/>
      <x:c r="H25" s="258"/>
      <x:c r="I25" s="258"/>
      <x:c r="J25" s="258"/>
      <x:c r="K25" s="258"/>
    </x:row>
    <x:row r="26">
      <x:c r="A26" s="31" t="str">
        <x:v>Targets researched or beyond</x:v>
      </x:c>
      <x:c r="B26" s="84" t="n">
        <x:f>COUNTIF(H7:H21,"&lt;&gt;Not Started")</x:f>
        <x:v>0</x:v>
      </x:c>
      <x:c r="C26" s="31" t="str">
        <x:v>Anything past Not Started</x:v>
      </x:c>
      <x:c r="D26" s="31" t="str">
        <x:v>Relevance reviewed manually</x:v>
      </x:c>
      <x:c r="E26" s="258"/>
      <x:c r="F26" s="258"/>
      <x:c r="G26" s="258"/>
      <x:c r="H26" s="258"/>
      <x:c r="I26" s="258"/>
      <x:c r="J26" s="258"/>
      <x:c r="K26" s="258"/>
    </x:row>
    <x:row r="27">
      <x:c r="A27" s="32" t="str">
        <x:v>Earned citations</x:v>
      </x:c>
      <x:c r="B27" s="84" t="n">
        <x:f>COUNTIF(H7:H21,"Earned")</x:f>
        <x:v>0</x:v>
      </x:c>
      <x:c r="C27" s="32" t="str">
        <x:v>Published links earned editorially</x:v>
      </x:c>
      <x:c r="D27" s="32" t="str">
        <x:v>Resulting URL recorded</x:v>
      </x:c>
      <x:c r="E27" s="258"/>
      <x:c r="F27" s="258"/>
      <x:c r="G27" s="258"/>
      <x:c r="H27" s="258"/>
      <x:c r="I27" s="258"/>
      <x:c r="J27" s="258"/>
      <x:c r="K27" s="258"/>
    </x:row>
    <x:row r="28">
      <x:c r="A28" s="32" t="str">
        <x:v>Activation progress</x:v>
      </x:c>
      <x:c r="B28" s="299" t="n">
        <x:f>IFERROR(B26/COUNTA(A7:A21),0)</x:f>
        <x:v>0</x:v>
      </x:c>
      <x:c r="C28" s="32" t="str">
        <x:v>Targets moved past Not Started / planned targets</x:v>
      </x:c>
      <x:c r="D28" s="32" t="str">
        <x:v>No mass outreach</x:v>
      </x:c>
      <x:c r="E28" s="258"/>
      <x:c r="F28" s="258"/>
      <x:c r="G28" s="258"/>
      <x:c r="H28" s="258"/>
      <x:c r="I28" s="258"/>
      <x:c r="J28" s="258"/>
      <x:c r="K28" s="258"/>
    </x:row>
    <x:row r="29">
      <x:c r="A29" s="258"/>
      <x:c r="B29" s="258"/>
      <x:c r="C29" s="258"/>
      <x:c r="D29" s="258"/>
      <x:c r="E29" s="258"/>
      <x:c r="F29" s="258"/>
      <x:c r="G29" s="258"/>
      <x:c r="H29" s="258"/>
      <x:c r="I29" s="258"/>
      <x:c r="J29" s="258"/>
      <x:c r="K29" s="258"/>
    </x:row>
    <x:row r="30">
      <x:c r="A30" s="258"/>
      <x:c r="B30" s="258"/>
      <x:c r="C30" s="258"/>
      <x:c r="D30" s="258"/>
      <x:c r="E30" s="258"/>
      <x:c r="F30" s="258"/>
      <x:c r="G30" s="258"/>
      <x:c r="H30" s="258"/>
      <x:c r="I30" s="258"/>
      <x:c r="J30" s="258"/>
      <x:c r="K30" s="258"/>
    </x:row>
    <x:row r="31">
      <x:c r="A31" s="258"/>
      <x:c r="B31" s="258"/>
      <x:c r="C31" s="258"/>
      <x:c r="D31" s="258"/>
      <x:c r="E31" s="258"/>
      <x:c r="F31" s="258"/>
      <x:c r="G31" s="258"/>
      <x:c r="H31" s="258"/>
      <x:c r="I31" s="258"/>
      <x:c r="J31" s="258"/>
      <x:c r="K31" s="258"/>
    </x:row>
  </x:sheetData>
  <x:mergeCells>
    <x:mergeCell ref="A1:K2"/>
    <x:mergeCell ref="A3:K3"/>
    <x:mergeCell ref="A4:K4"/>
    <x:mergeCell ref="A24:K24"/>
  </x:mergeCells>
  <x:conditionalFormatting sqref="H7:H21">
    <x:cfRule type="containsText" dxfId="18" priority="1" operator="containsText" text="Earned"/>
    <x:cfRule type="containsText" dxfId="19" priority="2" operator="containsText" text="Pitched"/>
    <x:cfRule type="containsText" dxfId="20" priority="3" operator="containsText" text="Blocked"/>
  </x:conditionalFormatting>
  <x:dataValidations count="2">
    <x:dataValidation type="list" sqref="B7:B21">
      <x:formula1>"High,Medium,Low"</x:formula1>
    </x:dataValidation>
    <x:dataValidation type="list" sqref="H7:H21">
      <x:formula1>"Not Started,Researching,Qualified,Pitched,Earned,Declined,Blocked"</x:formula1>
    </x:dataValidation>
  </x:dataValidation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29" hidden="0" customWidth="1"/>
    <x:col min="2" max="2" width="71" hidden="0" customWidth="1"/>
    <x:col min="3" max="3" width="44" hidden="0" customWidth="1"/>
    <x:col min="4" max="4" width="18" hidden="0" customWidth="1"/>
    <x:col min="5" max="5" width="39" hidden="0" customWidth="1"/>
    <x:col min="6" max="6" width="22" hidden="0" customWidth="1"/>
  </x:cols>
  <x:sheetData>
    <x:row r="1" ht="24" customHeight="1">
      <x:c r="A1" s="255" t="str">
        <x:v>10 / SOURCES, DEFINITIONS + GOVERNANCE</x:v>
      </x:c>
      <x:c r="B1" s="255"/>
      <x:c r="C1" s="255"/>
      <x:c r="D1" s="255"/>
      <x:c r="E1" s="255"/>
      <x:c r="F1" s="255"/>
    </x:row>
    <x:row r="2" ht="24" customHeight="1">
      <x:c r="A2" s="255"/>
      <x:c r="B2" s="255"/>
      <x:c r="C2" s="255"/>
      <x:c r="D2" s="255"/>
      <x:c r="E2" s="255"/>
      <x:c r="F2" s="255"/>
    </x:row>
    <x:row r="3">
      <x:c r="A3" s="256" t="str">
        <x:v>Primary sources, verification dates and recheck triggers that keep the operating system accurate as KBIS 2027 information changes.</x:v>
      </x:c>
      <x:c r="B3" s="256"/>
      <x:c r="C3" s="256"/>
      <x:c r="D3" s="256"/>
      <x:c r="E3" s="256"/>
      <x:c r="F3" s="256"/>
    </x:row>
    <x:row r="4">
      <x:c r="A4" s="320" t="str">
        <x:v>Verified on 2026-09-06. Facts that can change must be checked again against the primary source immediately before page publication, campaign launch and show execution.</x:v>
      </x:c>
      <x:c r="B4" s="320"/>
      <x:c r="C4" s="320"/>
      <x:c r="D4" s="320"/>
      <x:c r="E4" s="320"/>
      <x:c r="F4" s="320"/>
    </x:row>
    <x:row r="5">
      <x:c r="A5" s="258"/>
      <x:c r="B5" s="258"/>
      <x:c r="C5" s="258"/>
      <x:c r="D5" s="258"/>
      <x:c r="E5" s="258"/>
      <x:c r="F5" s="258"/>
    </x:row>
    <x:row r="6" ht="32" customHeight="1">
      <x:c r="A6" s="278" t="str">
        <x:v>Source</x:v>
      </x:c>
      <x:c r="B6" s="279" t="str">
        <x:v>Plain-text URL</x:v>
      </x:c>
      <x:c r="C6" s="279" t="str">
        <x:v>Used for</x:v>
      </x:c>
      <x:c r="D6" s="279" t="str">
        <x:v>Verified</x:v>
      </x:c>
      <x:c r="E6" s="279" t="str">
        <x:v>Recheck trigger</x:v>
      </x:c>
      <x:c r="F6" s="280" t="str">
        <x:v>Owner</x:v>
      </x:c>
    </x:row>
    <x:row r="7" ht="58" customHeight="1">
      <x:c r="A7" s="31" t="str">
        <x:v>KBIS 2027 registration announcement</x:v>
      </x:c>
      <x:c r="B7" s="173" t="str">
        <x:v>https://kbis.com/show-news/kbis-2027-registration-is-now-open/</x:v>
      </x:c>
      <x:c r="C7" s="31" t="str">
        <x:v>Dates, location, current scale statement</x:v>
      </x:c>
      <x:c r="D7" s="175" t="n">
        <x:v>46271</x:v>
      </x:c>
      <x:c r="E7" s="31" t="str">
        <x:v>Before publication and event campaign launch</x:v>
      </x:c>
      <x:c r="F7" s="31" t="str">
        <x:v>Content owner</x:v>
      </x:c>
    </x:row>
    <x:row r="8" ht="58" customHeight="1">
      <x:c r="A8" s="32" t="str">
        <x:v>KBIS show schedule</x:v>
      </x:c>
      <x:c r="B8" s="174" t="str">
        <x:v>https://kbis.com/show/show-schedule/</x:v>
      </x:c>
      <x:c r="C8" s="32" t="str">
        <x:v>Current 9:00 a.m.-5:00 p.m. daily schedule</x:v>
      </x:c>
      <x:c r="D8" s="176" t="n">
        <x:v>46271</x:v>
      </x:c>
      <x:c r="E8" s="32" t="str">
        <x:v>Before staffing model lock</x:v>
      </x:c>
      <x:c r="F8" s="32" t="str">
        <x:v>Show lead</x:v>
      </x:c>
    </x:row>
    <x:row r="9" ht="58" customHeight="1">
      <x:c r="A9" s="32" t="str">
        <x:v>KBIS exhibitor resource center</x:v>
      </x:c>
      <x:c r="B9" s="174" t="str">
        <x:v>https://kbis.com/exhibitor/exhibitor-resource-center/</x:v>
      </x:c>
      <x:c r="C9" s="32" t="str">
        <x:v>Official exhibitor tools, lead retrieval, directory and service warnings</x:v>
      </x:c>
      <x:c r="D9" s="176" t="n">
        <x:v>46271</x:v>
      </x:c>
      <x:c r="E9" s="32" t="str">
        <x:v>At every official portal update</x:v>
      </x:c>
      <x:c r="F9" s="32" t="str">
        <x:v>Program owner</x:v>
      </x:c>
    </x:row>
    <x:row r="10" ht="58" customHeight="1">
      <x:c r="A10" s="32" t="str">
        <x:v>KBIS press-release submission</x:v>
      </x:c>
      <x:c r="B10" s="174" t="str">
        <x:v>https://kbis.com/submit-a-release/</x:v>
      </x:c>
      <x:c r="C10" s="32" t="str">
        <x:v>Current release form and image requirements</x:v>
      </x:c>
      <x:c r="D10" s="176" t="n">
        <x:v>46271</x:v>
      </x:c>
      <x:c r="E10" s="32" t="str">
        <x:v>Before PR package submission</x:v>
      </x:c>
      <x:c r="F10" s="32" t="str">
        <x:v>PR lead</x:v>
      </x:c>
    </x:row>
    <x:row r="11" ht="58" customHeight="1">
      <x:c r="A11" s="32" t="str">
        <x:v>KBIS PR guide</x:v>
      </x:c>
      <x:c r="B11" s="174" t="str">
        <x:v>https://kbis.com/exhibitor/pr-guide/</x:v>
      </x:c>
      <x:c r="C11" s="32" t="str">
        <x:v>Current exhibitor PR guidance</x:v>
      </x:c>
      <x:c r="D11" s="176" t="n">
        <x:v>46271</x:v>
      </x:c>
      <x:c r="E11" s="32" t="str">
        <x:v>Before outreach</x:v>
      </x:c>
      <x:c r="F11" s="32" t="str">
        <x:v>PR lead</x:v>
      </x:c>
    </x:row>
    <x:row r="12" ht="58" customHeight="1">
      <x:c r="A12" s="32" t="str">
        <x:v>Google helpful content guidance</x:v>
      </x:c>
      <x:c r="B12" s="174" t="str">
        <x:v>https://developers.google.com/search/docs/fundamentals/creating-helpful-content</x:v>
      </x:c>
      <x:c r="C12" s="32" t="str">
        <x:v>People-first search quality standard</x:v>
      </x:c>
      <x:c r="D12" s="176" t="n">
        <x:v>46271</x:v>
      </x:c>
      <x:c r="E12" s="32" t="str">
        <x:v>At material Google documentation change</x:v>
      </x:c>
      <x:c r="F12" s="32" t="str">
        <x:v>SEO owner</x:v>
      </x:c>
    </x:row>
    <x:row r="13" ht="58" customHeight="1">
      <x:c r="A13" s="32" t="str">
        <x:v>Google AI search guidance</x:v>
      </x:c>
      <x:c r="B13" s="174" t="str">
        <x:v>https://developers.google.com/search/docs/fundamentals/ai-optimization-guide</x:v>
      </x:c>
      <x:c r="C13" s="32" t="str">
        <x:v>AI search visibility fundamentals</x:v>
      </x:c>
      <x:c r="D13" s="176" t="n">
        <x:v>46271</x:v>
      </x:c>
      <x:c r="E13" s="32" t="str">
        <x:v>At material Google documentation change</x:v>
      </x:c>
      <x:c r="F13" s="32" t="str">
        <x:v>SEO owner</x:v>
      </x:c>
    </x:row>
    <x:row r="14" ht="58" customHeight="1">
      <x:c r="A14" s="32" t="str">
        <x:v>Google Article structured data</x:v>
      </x:c>
      <x:c r="B14" s="174" t="str">
        <x:v>https://developers.google.com/search/docs/appearance/structured-data/article</x:v>
      </x:c>
      <x:c r="C14" s="32" t="str">
        <x:v>Article schema requirements and recommendations</x:v>
      </x:c>
      <x:c r="D14" s="176" t="n">
        <x:v>46271</x:v>
      </x:c>
      <x:c r="E14" s="32" t="str">
        <x:v>Before schema deployment</x:v>
      </x:c>
      <x:c r="F14" s="32" t="str">
        <x:v>Developer</x:v>
      </x:c>
    </x:row>
    <x:row r="15" ht="58" customHeight="1">
      <x:c r="A15" s="32" t="str">
        <x:v>Google spam policies</x:v>
      </x:c>
      <x:c r="B15" s="174" t="str">
        <x:v>https://developers.google.com/search/docs/essentials/spam-policies</x:v>
      </x:c>
      <x:c r="C15" s="32" t="str">
        <x:v>Link spam and scaled content guardrails</x:v>
      </x:c>
      <x:c r="D15" s="176" t="n">
        <x:v>46271</x:v>
      </x:c>
      <x:c r="E15" s="32" t="str">
        <x:v>Before earned-link outreach</x:v>
      </x:c>
      <x:c r="F15" s="32" t="str">
        <x:v>SEO owner</x:v>
      </x:c>
    </x:row>
    <x:row r="16">
      <x:c r="A16" s="258"/>
      <x:c r="B16" s="258"/>
      <x:c r="C16" s="258"/>
      <x:c r="D16" s="258"/>
      <x:c r="E16" s="258"/>
      <x:c r="F16" s="258"/>
    </x:row>
    <x:row r="17">
      <x:c r="A17" s="258"/>
      <x:c r="B17" s="258"/>
      <x:c r="C17" s="258"/>
      <x:c r="D17" s="258"/>
      <x:c r="E17" s="258"/>
      <x:c r="F17" s="258"/>
    </x:row>
    <x:row r="18" ht="26" customHeight="1">
      <x:c r="A18" s="283" t="str">
        <x:v>WORKBOOK DEFINITIONS</x:v>
      </x:c>
      <x:c r="B18" s="283" t="str">
        <x:v>WORKBOOK DEFINITIONS</x:v>
      </x:c>
      <x:c r="C18" s="283" t="str">
        <x:v>WORKBOOK DEFINITIONS</x:v>
      </x:c>
      <x:c r="D18" s="283" t="str">
        <x:v>WORKBOOK DEFINITIONS</x:v>
      </x:c>
      <x:c r="E18" s="283" t="str">
        <x:v>WORKBOOK DEFINITIONS</x:v>
      </x:c>
      <x:c r="F18" s="283" t="str">
        <x:v>WORKBOOK DEFINITIONS</x:v>
      </x:c>
    </x:row>
    <x:row r="19" ht="32" customHeight="1">
      <x:c r="A19" s="278" t="str">
        <x:v>Term</x:v>
      </x:c>
      <x:c r="B19" s="279" t="str">
        <x:v>Operational definition</x:v>
      </x:c>
      <x:c r="C19" s="280" t="str">
        <x:v>Do not confuse with</x:v>
      </x:c>
      <x:c r="D19" s="258"/>
      <x:c r="E19" s="258"/>
      <x:c r="F19" s="258"/>
    </x:row>
    <x:row r="20" ht="46" customHeight="1">
      <x:c r="A20" s="31" t="str">
        <x:v>Meaningful conversation</x:v>
      </x:c>
      <x:c r="B20" s="31" t="str">
        <x:v>A two-way exchange where a relevant need, role or use case is understood.</x:v>
      </x:c>
      <x:c r="C20" s="31" t="str">
        <x:v>A badge scan or greeting</x:v>
      </x:c>
      <x:c r="D20" s="258"/>
      <x:c r="E20" s="258"/>
      <x:c r="F20" s="258"/>
    </x:row>
    <x:row r="21" ht="46" customHeight="1">
      <x:c r="A21" s="32" t="str">
        <x:v>Qualified conversation</x:v>
      </x:c>
      <x:c r="B21" s="32" t="str">
        <x:v>A meaningful conversation meeting the written launch qualification rule.</x:v>
      </x:c>
      <x:c r="C21" s="32" t="str">
        <x:v>General interest</x:v>
      </x:c>
      <x:c r="D21" s="258"/>
      <x:c r="E21" s="258"/>
      <x:c r="F21" s="258"/>
    </x:row>
    <x:row r="22" ht="46" customHeight="1">
      <x:c r="A22" s="32" t="str">
        <x:v>Owned next step</x:v>
      </x:c>
      <x:c r="B22" s="32" t="str">
        <x:v>A specific action with an owner, due date and acceptance evidence.</x:v>
      </x:c>
      <x:c r="C22" s="32" t="str">
        <x:v>A vague promise to follow up</x:v>
      </x:c>
      <x:c r="D22" s="258"/>
      <x:c r="E22" s="258"/>
      <x:c r="F22" s="258"/>
    </x:row>
    <x:row r="23" ht="46" customHeight="1">
      <x:c r="A23" s="32" t="str">
        <x:v>SLA completed</x:v>
      </x:c>
      <x:c r="B23" s="32" t="str">
        <x:v>The promised action was fulfilled within the agreed service level or explicitly renegotiated.</x:v>
      </x:c>
      <x:c r="C23" s="32" t="str">
        <x:v>An automated email sent</x:v>
      </x:c>
      <x:c r="D23" s="258"/>
      <x:c r="E23" s="258"/>
      <x:c r="F23" s="258"/>
    </x:row>
    <x:row r="24" ht="46" customHeight="1">
      <x:c r="A24" s="32" t="str">
        <x:v>Earned citation</x:v>
      </x:c>
      <x:c r="B24" s="32" t="str">
        <x:v>An editorially chosen live link published because the resource helps the audience.</x:v>
      </x:c>
      <x:c r="C24" s="32" t="str">
        <x:v>Paid or reciprocal placement</x:v>
      </x:c>
      <x:c r="D24" s="258"/>
      <x:c r="E24" s="258"/>
      <x:c r="F24" s="258"/>
    </x:row>
    <x:row r="25" ht="46" customHeight="1">
      <x:c r="A25" s="32" t="str">
        <x:v>Pipeline influenced</x:v>
      </x:c>
      <x:c r="B25" s="32" t="str">
        <x:v>Opportunity value tied to a documented, defensible influence rule.</x:v>
      </x:c>
      <x:c r="C25" s="32" t="str">
        <x:v>All scanned contacts</x:v>
      </x:c>
      <x:c r="D25" s="258"/>
      <x:c r="E25" s="258"/>
      <x:c r="F25" s="258"/>
    </x:row>
    <x:row r="26" ht="46" customHeight="1">
      <x:c r="A26" s="32" t="str">
        <x:v>Revenue influenced</x:v>
      </x:c>
      <x:c r="B26" s="32" t="str">
        <x:v>Closed revenue credited under the team's documented influence method.</x:v>
      </x:c>
      <x:c r="C26" s="32" t="str">
        <x:v>Guaranteed event ROI</x:v>
      </x:c>
      <x:c r="D26" s="258"/>
      <x:c r="E26" s="258"/>
      <x:c r="F26" s="258"/>
    </x:row>
    <x:row r="27">
      <x:c r="A27" s="258"/>
      <x:c r="B27" s="258"/>
      <x:c r="C27" s="258"/>
      <x:c r="D27" s="258"/>
      <x:c r="E27" s="258"/>
      <x:c r="F27" s="258"/>
    </x:row>
    <x:row r="28">
      <x:c r="A28" s="258"/>
      <x:c r="B28" s="258"/>
      <x:c r="C28" s="258"/>
      <x:c r="D28" s="258"/>
      <x:c r="E28" s="258"/>
      <x:c r="F28" s="258"/>
    </x:row>
    <x:row r="29">
      <x:c r="A29" s="258"/>
      <x:c r="B29" s="258"/>
      <x:c r="C29" s="258"/>
      <x:c r="D29" s="258"/>
      <x:c r="E29" s="258"/>
      <x:c r="F29" s="258"/>
    </x:row>
    <x:row r="30">
      <x:c r="A30" s="258"/>
      <x:c r="B30" s="258"/>
      <x:c r="C30" s="258"/>
      <x:c r="D30" s="258"/>
      <x:c r="E30" s="258"/>
      <x:c r="F30" s="258"/>
    </x:row>
    <x:row r="31">
      <x:c r="A31" s="258"/>
      <x:c r="B31" s="258"/>
      <x:c r="C31" s="258"/>
      <x:c r="D31" s="258"/>
      <x:c r="E31" s="258"/>
      <x:c r="F31" s="258"/>
    </x:row>
    <x:row r="32">
      <x:c r="A32" s="258"/>
      <x:c r="B32" s="258"/>
      <x:c r="C32" s="258"/>
      <x:c r="D32" s="258"/>
      <x:c r="E32" s="258"/>
      <x:c r="F32" s="258"/>
    </x:row>
    <x:row r="33">
      <x:c r="A33" s="258"/>
      <x:c r="B33" s="258"/>
      <x:c r="C33" s="258"/>
      <x:c r="D33" s="258"/>
      <x:c r="E33" s="258"/>
      <x:c r="F33" s="258"/>
    </x:row>
    <x:row r="34">
      <x:c r="A34" s="258"/>
      <x:c r="B34" s="258"/>
      <x:c r="C34" s="258"/>
      <x:c r="D34" s="258"/>
      <x:c r="E34" s="258"/>
      <x:c r="F34" s="258"/>
    </x:row>
  </x:sheetData>
  <x:mergeCells>
    <x:mergeCell ref="A1:F2"/>
    <x:mergeCell ref="A3:F3"/>
    <x:mergeCell ref="A4:F4"/>
    <x:mergeCell ref="A18:F18"/>
  </x:mergeCells>
  <x:pageMargins left="0.7" right="0.7" top="0.75" bottom="0.75" header="0.3" footer="0.3"/>
</x:worksheet>
</file>